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5/02/"/>
    </mc:Choice>
  </mc:AlternateContent>
  <xr:revisionPtr revIDLastSave="92" documentId="8_{8E8B6806-9D2E-4C88-B3D4-0E95DD3E840C}" xr6:coauthVersionLast="47" xr6:coauthVersionMax="47" xr10:uidLastSave="{9AF42D64-250D-47E2-B0E0-EE75995DFE00}"/>
  <bookViews>
    <workbookView xWindow="-28920" yWindow="-75" windowWidth="29040" windowHeight="15840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ASSETS'!$A$1:$BY$54</definedName>
    <definedName name="_xlnm.Print_Area" localSheetId="0">'IGM SALES'!$A$1:$BY$87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48" i="2" l="1"/>
  <c r="BY50" i="2" s="1"/>
  <c r="BY49" i="2"/>
  <c r="BY12" i="2"/>
  <c r="BY79" i="1"/>
  <c r="BY80" i="1"/>
  <c r="BY41" i="1"/>
  <c r="BY43" i="1" s="1"/>
  <c r="BY42" i="1"/>
  <c r="BY44" i="1"/>
  <c r="BY46" i="1"/>
  <c r="BY30" i="1"/>
  <c r="BY31" i="1"/>
  <c r="BY13" i="1"/>
  <c r="BY49" i="1" l="1"/>
  <c r="BY45" i="1"/>
  <c r="BY47" i="1" s="1"/>
  <c r="BY50" i="1" s="1"/>
  <c r="BJ30" i="1" l="1"/>
  <c r="BX46" i="1"/>
  <c r="BX47" i="1"/>
  <c r="BX44" i="1"/>
  <c r="BX45" i="1"/>
  <c r="BX80" i="1"/>
  <c r="BX79" i="1"/>
  <c r="BX50" i="1"/>
  <c r="BX30" i="1"/>
  <c r="BX31" i="1"/>
  <c r="BX42" i="1"/>
  <c r="BX43" i="1"/>
  <c r="BX49" i="1"/>
  <c r="BX41" i="1"/>
  <c r="BX50" i="2"/>
  <c r="BX49" i="2"/>
  <c r="BX48" i="2"/>
  <c r="BX13" i="1"/>
  <c r="BX10" i="1"/>
  <c r="BX11" i="2"/>
  <c r="BM42" i="1"/>
  <c r="BN42" i="1"/>
  <c r="BO42" i="1"/>
  <c r="BP42" i="1"/>
  <c r="BQ42" i="1"/>
  <c r="BR42" i="1"/>
  <c r="BS42" i="1"/>
  <c r="BT42" i="1"/>
  <c r="BU42" i="1"/>
  <c r="BV42" i="1"/>
  <c r="BW42" i="1"/>
  <c r="BW46" i="1"/>
  <c r="BV46" i="1"/>
  <c r="BU46" i="1"/>
  <c r="BT46" i="1"/>
  <c r="BS46" i="1"/>
  <c r="BR46" i="1"/>
  <c r="BQ46" i="1"/>
  <c r="BP46" i="1"/>
  <c r="BO46" i="1"/>
  <c r="BN46" i="1"/>
  <c r="BM46" i="1"/>
  <c r="BW44" i="1"/>
  <c r="BV44" i="1"/>
  <c r="BU44" i="1"/>
  <c r="BT44" i="1"/>
  <c r="BS44" i="1"/>
  <c r="BR44" i="1"/>
  <c r="BQ44" i="1"/>
  <c r="BP44" i="1"/>
  <c r="BO44" i="1"/>
  <c r="BN44" i="1"/>
  <c r="BM44" i="1"/>
  <c r="BT43" i="1"/>
  <c r="BT49" i="1"/>
  <c r="BU43" i="1"/>
  <c r="BM43" i="1"/>
  <c r="BW41" i="1"/>
  <c r="BW43" i="1"/>
  <c r="BV41" i="1"/>
  <c r="BV43" i="1"/>
  <c r="BU41" i="1"/>
  <c r="BT41" i="1"/>
  <c r="BS41" i="1"/>
  <c r="BS43" i="1"/>
  <c r="BR41" i="1"/>
  <c r="BR43" i="1"/>
  <c r="BQ41" i="1"/>
  <c r="BQ43" i="1"/>
  <c r="BP41" i="1"/>
  <c r="BP43" i="1"/>
  <c r="BO41" i="1"/>
  <c r="BO43" i="1"/>
  <c r="BN41" i="1"/>
  <c r="BN43" i="1"/>
  <c r="BM41" i="1"/>
  <c r="BN45" i="1"/>
  <c r="BN47" i="1"/>
  <c r="BN50" i="1"/>
  <c r="BN49" i="1"/>
  <c r="BO45" i="1"/>
  <c r="BO47" i="1"/>
  <c r="BO50" i="1"/>
  <c r="BO49" i="1"/>
  <c r="BW45" i="1"/>
  <c r="BW47" i="1"/>
  <c r="BW50" i="1"/>
  <c r="BW49" i="1"/>
  <c r="BS45" i="1"/>
  <c r="BS47" i="1"/>
  <c r="BS50" i="1"/>
  <c r="BS49" i="1"/>
  <c r="BU49" i="1"/>
  <c r="BU45" i="1"/>
  <c r="BU47" i="1"/>
  <c r="BU50" i="1"/>
  <c r="BR49" i="1"/>
  <c r="BR45" i="1"/>
  <c r="BR47" i="1"/>
  <c r="BR50" i="1"/>
  <c r="BV49" i="1"/>
  <c r="BV45" i="1"/>
  <c r="BV47" i="1"/>
  <c r="BV50" i="1"/>
  <c r="BP49" i="1"/>
  <c r="BP45" i="1"/>
  <c r="BP47" i="1"/>
  <c r="BP50" i="1"/>
  <c r="BM49" i="1"/>
  <c r="BM45" i="1"/>
  <c r="BM47" i="1"/>
  <c r="BM50" i="1"/>
  <c r="BQ49" i="1"/>
  <c r="BQ45" i="1"/>
  <c r="BQ47" i="1"/>
  <c r="BQ50" i="1"/>
  <c r="BT45" i="1"/>
  <c r="BT47" i="1"/>
  <c r="BT50" i="1"/>
  <c r="BW49" i="2"/>
  <c r="BW48" i="2"/>
  <c r="BW31" i="2"/>
  <c r="BW79" i="1"/>
  <c r="BW57" i="1"/>
  <c r="BW31" i="1"/>
  <c r="BW30" i="1"/>
  <c r="BV40" i="2"/>
  <c r="BV30" i="1"/>
  <c r="BV31" i="1"/>
  <c r="BV79" i="1"/>
  <c r="BU79" i="1"/>
  <c r="BU44" i="2"/>
  <c r="BU31" i="1"/>
  <c r="BU30" i="1"/>
  <c r="BU12" i="1"/>
  <c r="BL35" i="1"/>
  <c r="BM35" i="1"/>
  <c r="BN35" i="1"/>
  <c r="BO35" i="1"/>
  <c r="BP35" i="1"/>
  <c r="BQ35" i="1"/>
  <c r="BR35" i="1"/>
  <c r="BS35" i="1"/>
  <c r="BT35" i="1"/>
  <c r="BK79" i="1"/>
  <c r="BL79" i="1"/>
  <c r="BM79" i="1"/>
  <c r="BN79" i="1"/>
  <c r="BO79" i="1"/>
  <c r="BP79" i="1"/>
  <c r="BQ79" i="1"/>
  <c r="BR79" i="1"/>
  <c r="BS79" i="1"/>
  <c r="BT79" i="1"/>
  <c r="BL41" i="1"/>
  <c r="BL42" i="1"/>
  <c r="BL44" i="1"/>
  <c r="BL46" i="1"/>
  <c r="D6" i="1"/>
  <c r="E6" i="1"/>
  <c r="F6" i="1"/>
  <c r="G6" i="1"/>
  <c r="H6" i="1"/>
  <c r="I6" i="1"/>
  <c r="J6" i="1"/>
  <c r="K6" i="1"/>
  <c r="L6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M13" i="1"/>
  <c r="AN12" i="1"/>
  <c r="AO12" i="1"/>
  <c r="AO13" i="1"/>
  <c r="AP12" i="1"/>
  <c r="AP13" i="1"/>
  <c r="AQ12" i="1"/>
  <c r="AR12" i="1"/>
  <c r="AR13" i="1"/>
  <c r="AS12" i="1"/>
  <c r="AS13" i="1"/>
  <c r="AT12" i="1"/>
  <c r="AU12" i="1"/>
  <c r="AV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N13" i="1"/>
  <c r="AQ13" i="1"/>
  <c r="AT13" i="1"/>
  <c r="D19" i="1"/>
  <c r="E19" i="1"/>
  <c r="F19" i="1"/>
  <c r="G19" i="1"/>
  <c r="H19" i="1"/>
  <c r="I19" i="1"/>
  <c r="J19" i="1"/>
  <c r="K19" i="1"/>
  <c r="L19" i="1"/>
  <c r="M19" i="1"/>
  <c r="N19" i="1"/>
  <c r="O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D26" i="1"/>
  <c r="D30" i="1"/>
  <c r="E26" i="1"/>
  <c r="F26" i="1"/>
  <c r="G26" i="1"/>
  <c r="G28" i="1"/>
  <c r="G31" i="1"/>
  <c r="H26" i="1"/>
  <c r="H28" i="1"/>
  <c r="H31" i="1"/>
  <c r="I26" i="1"/>
  <c r="J26" i="1"/>
  <c r="K26" i="1"/>
  <c r="K30" i="1"/>
  <c r="L26" i="1"/>
  <c r="L30" i="1"/>
  <c r="M26" i="1"/>
  <c r="N26" i="1"/>
  <c r="N30" i="1"/>
  <c r="O26" i="1"/>
  <c r="O28" i="1"/>
  <c r="O31" i="1"/>
  <c r="P26" i="1"/>
  <c r="P28" i="1"/>
  <c r="Q26" i="1"/>
  <c r="Q28" i="1"/>
  <c r="R26" i="1"/>
  <c r="S26" i="1"/>
  <c r="S28" i="1"/>
  <c r="T26" i="1"/>
  <c r="T30" i="1"/>
  <c r="U26" i="1"/>
  <c r="V26" i="1"/>
  <c r="W26" i="1"/>
  <c r="W28" i="1"/>
  <c r="W31" i="1"/>
  <c r="X26" i="1"/>
  <c r="X28" i="1"/>
  <c r="X31" i="1"/>
  <c r="Y26" i="1"/>
  <c r="Z26" i="1"/>
  <c r="AA26" i="1"/>
  <c r="AB26" i="1"/>
  <c r="AB30" i="1"/>
  <c r="AC26" i="1"/>
  <c r="AC28" i="1"/>
  <c r="AD26" i="1"/>
  <c r="AE26" i="1"/>
  <c r="AE28" i="1"/>
  <c r="AF26" i="1"/>
  <c r="AF28" i="1"/>
  <c r="AG26" i="1"/>
  <c r="AG28" i="1"/>
  <c r="AH26" i="1"/>
  <c r="AI26" i="1"/>
  <c r="AI28" i="1"/>
  <c r="AJ26" i="1"/>
  <c r="AJ30" i="1"/>
  <c r="AK26" i="1"/>
  <c r="AL26" i="1"/>
  <c r="AM26" i="1"/>
  <c r="AM28" i="1"/>
  <c r="F28" i="1"/>
  <c r="I28" i="1"/>
  <c r="J28" i="1"/>
  <c r="J31" i="1"/>
  <c r="L28" i="1"/>
  <c r="M28" i="1"/>
  <c r="M31" i="1"/>
  <c r="N28" i="1"/>
  <c r="N31" i="1"/>
  <c r="R28" i="1"/>
  <c r="R31" i="1"/>
  <c r="T28" i="1"/>
  <c r="T47" i="1"/>
  <c r="U28" i="1"/>
  <c r="U31" i="1"/>
  <c r="V28" i="1"/>
  <c r="Y28" i="1"/>
  <c r="Y47" i="1"/>
  <c r="Z28" i="1"/>
  <c r="Z31" i="1"/>
  <c r="AA28" i="1"/>
  <c r="AB28" i="1"/>
  <c r="AB47" i="1"/>
  <c r="AD28" i="1"/>
  <c r="AH28" i="1"/>
  <c r="AH31" i="1"/>
  <c r="AJ28" i="1"/>
  <c r="AJ47" i="1"/>
  <c r="AK28" i="1"/>
  <c r="AK31" i="1"/>
  <c r="AL28" i="1"/>
  <c r="E30" i="1"/>
  <c r="F30" i="1"/>
  <c r="I30" i="1"/>
  <c r="J30" i="1"/>
  <c r="M30" i="1"/>
  <c r="R30" i="1"/>
  <c r="S30" i="1"/>
  <c r="U30" i="1"/>
  <c r="V30" i="1"/>
  <c r="Y30" i="1"/>
  <c r="Z30" i="1"/>
  <c r="AA30" i="1"/>
  <c r="AD30" i="1"/>
  <c r="AG30" i="1"/>
  <c r="AH30" i="1"/>
  <c r="AK30" i="1"/>
  <c r="AL30" i="1"/>
  <c r="AN30" i="1"/>
  <c r="AO30" i="1"/>
  <c r="AP30" i="1"/>
  <c r="AQ30" i="1"/>
  <c r="AR30" i="1"/>
  <c r="AS30" i="1"/>
  <c r="AT30" i="1"/>
  <c r="AU30" i="1"/>
  <c r="AV30" i="1"/>
  <c r="E31" i="1"/>
  <c r="F31" i="1"/>
  <c r="I31" i="1"/>
  <c r="L31" i="1"/>
  <c r="V31" i="1"/>
  <c r="Y31" i="1"/>
  <c r="AA31" i="1"/>
  <c r="AD31" i="1"/>
  <c r="AL31" i="1"/>
  <c r="AN31" i="1"/>
  <c r="AO31" i="1"/>
  <c r="AP31" i="1"/>
  <c r="AQ31" i="1"/>
  <c r="AR31" i="1"/>
  <c r="AS31" i="1"/>
  <c r="AT31" i="1"/>
  <c r="AU31" i="1"/>
  <c r="AV31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D38" i="1"/>
  <c r="E38" i="1"/>
  <c r="F38" i="1"/>
  <c r="G38" i="1"/>
  <c r="H38" i="1"/>
  <c r="I38" i="1"/>
  <c r="J38" i="1"/>
  <c r="K38" i="1"/>
  <c r="L38" i="1"/>
  <c r="M38" i="1"/>
  <c r="N38" i="1"/>
  <c r="O38" i="1"/>
  <c r="D41" i="1"/>
  <c r="E41" i="1"/>
  <c r="F41" i="1"/>
  <c r="F43" i="1"/>
  <c r="G41" i="1"/>
  <c r="G43" i="1"/>
  <c r="H41" i="1"/>
  <c r="I41" i="1"/>
  <c r="J41" i="1"/>
  <c r="K41" i="1"/>
  <c r="L41" i="1"/>
  <c r="L43" i="1"/>
  <c r="M41" i="1"/>
  <c r="M43" i="1"/>
  <c r="M49" i="1"/>
  <c r="N41" i="1"/>
  <c r="N43" i="1"/>
  <c r="N49" i="1"/>
  <c r="O41" i="1"/>
  <c r="P41" i="1"/>
  <c r="Q41" i="1"/>
  <c r="R41" i="1"/>
  <c r="R43" i="1"/>
  <c r="S41" i="1"/>
  <c r="S43" i="1"/>
  <c r="T41" i="1"/>
  <c r="U41" i="1"/>
  <c r="U43" i="1"/>
  <c r="V41" i="1"/>
  <c r="W41" i="1"/>
  <c r="X41" i="1"/>
  <c r="Y41" i="1"/>
  <c r="Y43" i="1"/>
  <c r="Z41" i="1"/>
  <c r="Z43" i="1"/>
  <c r="Z49" i="1"/>
  <c r="AA41" i="1"/>
  <c r="AB41" i="1"/>
  <c r="AC41" i="1"/>
  <c r="AD41" i="1"/>
  <c r="AD43" i="1"/>
  <c r="AD45" i="1"/>
  <c r="AD46" i="1"/>
  <c r="AE41" i="1"/>
  <c r="AF41" i="1"/>
  <c r="AF43" i="1"/>
  <c r="AG41" i="1"/>
  <c r="AH41" i="1"/>
  <c r="AH43" i="1"/>
  <c r="AI41" i="1"/>
  <c r="AI43" i="1"/>
  <c r="AJ41" i="1"/>
  <c r="AK41" i="1"/>
  <c r="AK43" i="1"/>
  <c r="AL41" i="1"/>
  <c r="AL43" i="1"/>
  <c r="AM41" i="1"/>
  <c r="AN41" i="1"/>
  <c r="AO41" i="1"/>
  <c r="AP41" i="1"/>
  <c r="AP43" i="1"/>
  <c r="AP45" i="1"/>
  <c r="AP46" i="1"/>
  <c r="AQ41" i="1"/>
  <c r="AR41" i="1"/>
  <c r="AR43" i="1"/>
  <c r="AS41" i="1"/>
  <c r="AT41" i="1"/>
  <c r="AT43" i="1"/>
  <c r="AU41" i="1"/>
  <c r="AV41" i="1"/>
  <c r="D42" i="1"/>
  <c r="E42" i="1"/>
  <c r="E43" i="1"/>
  <c r="F42" i="1"/>
  <c r="G42" i="1"/>
  <c r="H42" i="1"/>
  <c r="H43" i="1"/>
  <c r="I42" i="1"/>
  <c r="I43" i="1"/>
  <c r="I45" i="1"/>
  <c r="I46" i="1"/>
  <c r="J42" i="1"/>
  <c r="J43" i="1"/>
  <c r="K42" i="1"/>
  <c r="K43" i="1"/>
  <c r="L42" i="1"/>
  <c r="M42" i="1"/>
  <c r="N42" i="1"/>
  <c r="O42" i="1"/>
  <c r="O43" i="1"/>
  <c r="P42" i="1"/>
  <c r="P43" i="1"/>
  <c r="P45" i="1"/>
  <c r="Q42" i="1"/>
  <c r="Q43" i="1"/>
  <c r="Q45" i="1"/>
  <c r="R42" i="1"/>
  <c r="S42" i="1"/>
  <c r="T42" i="1"/>
  <c r="U42" i="1"/>
  <c r="V42" i="1"/>
  <c r="V43" i="1"/>
  <c r="W42" i="1"/>
  <c r="W43" i="1"/>
  <c r="X42" i="1"/>
  <c r="X43" i="1"/>
  <c r="X45" i="1"/>
  <c r="Y42" i="1"/>
  <c r="Z42" i="1"/>
  <c r="AA42" i="1"/>
  <c r="AA43" i="1"/>
  <c r="AB42" i="1"/>
  <c r="AC42" i="1"/>
  <c r="AC43" i="1"/>
  <c r="AD42" i="1"/>
  <c r="AE42" i="1"/>
  <c r="AE43" i="1"/>
  <c r="AF42" i="1"/>
  <c r="AG42" i="1"/>
  <c r="AG43" i="1"/>
  <c r="AH42" i="1"/>
  <c r="AI42" i="1"/>
  <c r="AJ42" i="1"/>
  <c r="AK42" i="1"/>
  <c r="AL42" i="1"/>
  <c r="AM42" i="1"/>
  <c r="AN42" i="1"/>
  <c r="AN43" i="1"/>
  <c r="AO42" i="1"/>
  <c r="AO43" i="1"/>
  <c r="AO45" i="1"/>
  <c r="AO46" i="1"/>
  <c r="AP42" i="1"/>
  <c r="AQ42" i="1"/>
  <c r="AQ43" i="1"/>
  <c r="AR42" i="1"/>
  <c r="AS42" i="1"/>
  <c r="AS43" i="1"/>
  <c r="AT42" i="1"/>
  <c r="AU42" i="1"/>
  <c r="AU43" i="1"/>
  <c r="AV42" i="1"/>
  <c r="AV43" i="1"/>
  <c r="AV45" i="1"/>
  <c r="D43" i="1"/>
  <c r="D49" i="1"/>
  <c r="T43" i="1"/>
  <c r="T49" i="1"/>
  <c r="AB43" i="1"/>
  <c r="AB49" i="1"/>
  <c r="AJ43" i="1"/>
  <c r="AJ49" i="1"/>
  <c r="AM43" i="1"/>
  <c r="D44" i="1"/>
  <c r="D45" i="1"/>
  <c r="D46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T45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M45" i="1"/>
  <c r="AM46" i="1"/>
  <c r="AN44" i="1"/>
  <c r="AO44" i="1"/>
  <c r="AP44" i="1"/>
  <c r="AQ44" i="1"/>
  <c r="AR44" i="1"/>
  <c r="R47" i="1"/>
  <c r="V47" i="1"/>
  <c r="Z47" i="1"/>
  <c r="AA47" i="1"/>
  <c r="AD47" i="1"/>
  <c r="AH47" i="1"/>
  <c r="AL47" i="1"/>
  <c r="AO47" i="1"/>
  <c r="AO50" i="1"/>
  <c r="AP47" i="1"/>
  <c r="AQ47" i="1"/>
  <c r="AR47" i="1"/>
  <c r="AM49" i="1"/>
  <c r="D50" i="1"/>
  <c r="E50" i="1"/>
  <c r="F50" i="1"/>
  <c r="G50" i="1"/>
  <c r="H50" i="1"/>
  <c r="I50" i="1"/>
  <c r="J50" i="1"/>
  <c r="K50" i="1"/>
  <c r="L50" i="1"/>
  <c r="M50" i="1"/>
  <c r="N50" i="1"/>
  <c r="O50" i="1"/>
  <c r="AD50" i="1"/>
  <c r="AL50" i="1"/>
  <c r="AN50" i="1"/>
  <c r="AP50" i="1"/>
  <c r="AS50" i="1"/>
  <c r="AT50" i="1"/>
  <c r="AU50" i="1"/>
  <c r="AV50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N45" i="1"/>
  <c r="AN46" i="1"/>
  <c r="AN49" i="1"/>
  <c r="H45" i="1"/>
  <c r="H46" i="1"/>
  <c r="H49" i="1"/>
  <c r="AM31" i="1"/>
  <c r="AM47" i="1"/>
  <c r="W47" i="1"/>
  <c r="W50" i="1"/>
  <c r="AG45" i="1"/>
  <c r="AG49" i="1"/>
  <c r="AT49" i="1"/>
  <c r="AT45" i="1"/>
  <c r="N45" i="1"/>
  <c r="N46" i="1"/>
  <c r="X47" i="1"/>
  <c r="X50" i="1"/>
  <c r="AF30" i="1"/>
  <c r="X30" i="1"/>
  <c r="P30" i="1"/>
  <c r="H30" i="1"/>
  <c r="AR50" i="1"/>
  <c r="AJ45" i="1"/>
  <c r="AB45" i="1"/>
  <c r="AM30" i="1"/>
  <c r="W30" i="1"/>
  <c r="O30" i="1"/>
  <c r="G30" i="1"/>
  <c r="AQ50" i="1"/>
  <c r="AH50" i="1"/>
  <c r="AA50" i="1"/>
  <c r="Z50" i="1"/>
  <c r="AK47" i="1"/>
  <c r="AK50" i="1"/>
  <c r="R50" i="1"/>
  <c r="AM50" i="1"/>
  <c r="BT30" i="1"/>
  <c r="BT12" i="1"/>
  <c r="BS44" i="2"/>
  <c r="BS40" i="2"/>
  <c r="BR39" i="2"/>
  <c r="BQ50" i="2"/>
  <c r="BQ31" i="2"/>
  <c r="BQ38" i="2"/>
  <c r="BQ40" i="2"/>
  <c r="BQ22" i="2"/>
  <c r="BQ11" i="2"/>
  <c r="BQ21" i="2"/>
  <c r="BQ36" i="2"/>
  <c r="BP50" i="2"/>
  <c r="BP38" i="2"/>
  <c r="BP31" i="2"/>
  <c r="BO38" i="2"/>
  <c r="BN31" i="2"/>
  <c r="BM48" i="2"/>
  <c r="BJ79" i="1"/>
  <c r="BI79" i="1"/>
  <c r="BH79" i="1"/>
  <c r="BG79" i="1"/>
  <c r="BF79" i="1"/>
  <c r="BE79" i="1"/>
  <c r="BD79" i="1"/>
  <c r="BC79" i="1"/>
  <c r="BB79" i="1"/>
  <c r="BA79" i="1"/>
  <c r="AZ79" i="1"/>
  <c r="BA42" i="1"/>
  <c r="BB42" i="1"/>
  <c r="BB43" i="1"/>
  <c r="BC42" i="1"/>
  <c r="BD42" i="1"/>
  <c r="BE42" i="1"/>
  <c r="BE43" i="1"/>
  <c r="BE45" i="1"/>
  <c r="BF42" i="1"/>
  <c r="BF43" i="1"/>
  <c r="BF49" i="1"/>
  <c r="BG42" i="1"/>
  <c r="BH42" i="1"/>
  <c r="BI42" i="1"/>
  <c r="BJ42" i="1"/>
  <c r="BK42" i="1"/>
  <c r="BA41" i="1"/>
  <c r="BA43" i="1"/>
  <c r="BB41" i="1"/>
  <c r="BC41" i="1"/>
  <c r="BC43" i="1"/>
  <c r="BD41" i="1"/>
  <c r="BD43" i="1"/>
  <c r="BE41" i="1"/>
  <c r="BF41" i="1"/>
  <c r="BG41" i="1"/>
  <c r="BG43" i="1"/>
  <c r="BH41" i="1"/>
  <c r="BI41" i="1"/>
  <c r="BI43" i="1"/>
  <c r="BJ41" i="1"/>
  <c r="BJ43" i="1"/>
  <c r="BK41" i="1"/>
  <c r="BK43" i="1"/>
  <c r="BA35" i="1"/>
  <c r="BB35" i="1"/>
  <c r="BC35" i="1"/>
  <c r="BD35" i="1"/>
  <c r="BE35" i="1"/>
  <c r="BF35" i="1"/>
  <c r="BG35" i="1"/>
  <c r="BH35" i="1"/>
  <c r="BI35" i="1"/>
  <c r="BJ35" i="1"/>
  <c r="BK35" i="1"/>
  <c r="AZ35" i="1"/>
  <c r="BH43" i="1"/>
  <c r="BH45" i="1"/>
  <c r="BA20" i="1"/>
  <c r="BB20" i="1"/>
  <c r="BC20" i="1"/>
  <c r="BD20" i="1"/>
  <c r="BE20" i="1"/>
  <c r="BF20" i="1"/>
  <c r="BG20" i="1"/>
  <c r="BH20" i="1"/>
  <c r="BI20" i="1"/>
  <c r="BJ20" i="1"/>
  <c r="AZ20" i="1"/>
  <c r="BD13" i="1"/>
  <c r="BE13" i="1"/>
  <c r="BF13" i="1"/>
  <c r="BG13" i="1"/>
  <c r="BH13" i="1"/>
  <c r="BI13" i="1"/>
  <c r="BJ13" i="1"/>
  <c r="BK13" i="1"/>
  <c r="AZ12" i="1"/>
  <c r="AZ13" i="1"/>
  <c r="AW12" i="1"/>
  <c r="AX12" i="1"/>
  <c r="AY12" i="1"/>
  <c r="BK12" i="2"/>
  <c r="BK50" i="2"/>
  <c r="BJ36" i="2"/>
  <c r="BJ50" i="2"/>
  <c r="BJ20" i="2"/>
  <c r="BJ22" i="2"/>
  <c r="BK30" i="1"/>
  <c r="BK31" i="1"/>
  <c r="BJ50" i="1"/>
  <c r="BJ31" i="1"/>
  <c r="BI20" i="2"/>
  <c r="BI50" i="2"/>
  <c r="BI50" i="1"/>
  <c r="BI30" i="1"/>
  <c r="BI31" i="1"/>
  <c r="BG43" i="2"/>
  <c r="BH43" i="2"/>
  <c r="BF43" i="2"/>
  <c r="BH20" i="2"/>
  <c r="BH21" i="2"/>
  <c r="BH49" i="1"/>
  <c r="BH50" i="1"/>
  <c r="BH30" i="1"/>
  <c r="BH31" i="1"/>
  <c r="BG50" i="1"/>
  <c r="BG30" i="1"/>
  <c r="BG31" i="1"/>
  <c r="BF31" i="1"/>
  <c r="BF50" i="1"/>
  <c r="BF30" i="1"/>
  <c r="AW79" i="1"/>
  <c r="AX79" i="1"/>
  <c r="AY79" i="1"/>
  <c r="AW80" i="1"/>
  <c r="AX80" i="1"/>
  <c r="AY80" i="1"/>
  <c r="AW42" i="1"/>
  <c r="AX42" i="1"/>
  <c r="AX43" i="1"/>
  <c r="AX49" i="1"/>
  <c r="AY42" i="1"/>
  <c r="AY43" i="1"/>
  <c r="AW41" i="1"/>
  <c r="AX41" i="1"/>
  <c r="AY41" i="1"/>
  <c r="BE20" i="2"/>
  <c r="BE50" i="1"/>
  <c r="BE31" i="1"/>
  <c r="BD30" i="1"/>
  <c r="BD31" i="1"/>
  <c r="BC50" i="1"/>
  <c r="BC44" i="1"/>
  <c r="BC31" i="1"/>
  <c r="BC30" i="1"/>
  <c r="BC11" i="2"/>
  <c r="BC12" i="1"/>
  <c r="BC13" i="1"/>
  <c r="AZ20" i="2"/>
  <c r="AZ21" i="2"/>
  <c r="AY38" i="1"/>
  <c r="BB44" i="1"/>
  <c r="BA44" i="1"/>
  <c r="AZ44" i="1"/>
  <c r="AY44" i="1"/>
  <c r="BA43" i="2"/>
  <c r="BB43" i="2"/>
  <c r="AZ43" i="2"/>
  <c r="BA29" i="2"/>
  <c r="BB29" i="2"/>
  <c r="AZ29" i="2"/>
  <c r="BA11" i="2"/>
  <c r="BB11" i="2"/>
  <c r="AZ11" i="2"/>
  <c r="BA20" i="2"/>
  <c r="BA21" i="2"/>
  <c r="BB20" i="2"/>
  <c r="BB48" i="2"/>
  <c r="AZ42" i="1"/>
  <c r="BB12" i="1"/>
  <c r="BB13" i="1"/>
  <c r="AW10" i="1"/>
  <c r="AX10" i="1"/>
  <c r="AY10" i="1"/>
  <c r="AZ41" i="1"/>
  <c r="BA12" i="1"/>
  <c r="BA13" i="1"/>
  <c r="BA30" i="1"/>
  <c r="BB30" i="1"/>
  <c r="AZ30" i="1"/>
  <c r="BB50" i="1"/>
  <c r="BB31" i="1"/>
  <c r="BA50" i="1"/>
  <c r="BA31" i="1"/>
  <c r="AO12" i="2"/>
  <c r="AO20" i="2"/>
  <c r="AO38" i="2"/>
  <c r="AO40" i="2"/>
  <c r="AZ50" i="1"/>
  <c r="AZ31" i="1"/>
  <c r="AW35" i="1"/>
  <c r="AX35" i="1"/>
  <c r="AY35" i="1"/>
  <c r="AY50" i="1"/>
  <c r="AY30" i="1"/>
  <c r="AY31" i="1"/>
  <c r="AX30" i="1"/>
  <c r="AX31" i="1"/>
  <c r="AW50" i="1"/>
  <c r="AW30" i="1"/>
  <c r="AW31" i="1"/>
  <c r="AW13" i="1"/>
  <c r="AU42" i="2"/>
  <c r="AT42" i="2"/>
  <c r="AR40" i="2"/>
  <c r="AQ20" i="2"/>
  <c r="AP20" i="2"/>
  <c r="AN38" i="2"/>
  <c r="AN40" i="2"/>
  <c r="AN20" i="2"/>
  <c r="AM36" i="2"/>
  <c r="AM31" i="2"/>
  <c r="AM38" i="2"/>
  <c r="AM20" i="2"/>
  <c r="AK44" i="2"/>
  <c r="AL44" i="2"/>
  <c r="AL36" i="2"/>
  <c r="AL31" i="2"/>
  <c r="AL38" i="2"/>
  <c r="AE36" i="2"/>
  <c r="AA36" i="2"/>
  <c r="AA38" i="2"/>
  <c r="AC36" i="2"/>
  <c r="AD36" i="2"/>
  <c r="AF36" i="2"/>
  <c r="AG36" i="2"/>
  <c r="AH36" i="2"/>
  <c r="AI36" i="2"/>
  <c r="AJ36" i="2"/>
  <c r="AK36" i="2"/>
  <c r="AK38" i="2"/>
  <c r="AB36" i="2"/>
  <c r="AA29" i="2"/>
  <c r="AA31" i="2"/>
  <c r="AC29" i="2"/>
  <c r="AC31" i="2"/>
  <c r="AC38" i="2"/>
  <c r="AD29" i="2"/>
  <c r="AD31" i="2"/>
  <c r="AD38" i="2"/>
  <c r="AE31" i="2"/>
  <c r="AF29" i="2"/>
  <c r="AF31" i="2"/>
  <c r="AF38" i="2"/>
  <c r="AG29" i="2"/>
  <c r="AG31" i="2"/>
  <c r="AG38" i="2"/>
  <c r="AH29" i="2"/>
  <c r="AH31" i="2"/>
  <c r="AH38" i="2"/>
  <c r="AI29" i="2"/>
  <c r="AI31" i="2"/>
  <c r="AI38" i="2"/>
  <c r="AJ29" i="2"/>
  <c r="AJ31" i="2"/>
  <c r="AJ38" i="2"/>
  <c r="AK29" i="2"/>
  <c r="AK31" i="2"/>
  <c r="AB29" i="2"/>
  <c r="AB31" i="2"/>
  <c r="AB38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J42" i="2"/>
  <c r="AJ44" i="2"/>
  <c r="AI42" i="2"/>
  <c r="AI44" i="2"/>
  <c r="AH42" i="2"/>
  <c r="AH44" i="2"/>
  <c r="AG42" i="2"/>
  <c r="AG44" i="2"/>
  <c r="AF42" i="2"/>
  <c r="AF44" i="2"/>
  <c r="AE42" i="2"/>
  <c r="AE44" i="2"/>
  <c r="AD42" i="2"/>
  <c r="AD44" i="2"/>
  <c r="AC42" i="2"/>
  <c r="AC44" i="2"/>
  <c r="AB42" i="2"/>
  <c r="AB44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BE30" i="1"/>
  <c r="AE38" i="2"/>
  <c r="BB21" i="2"/>
  <c r="AZ43" i="1"/>
  <c r="AZ45" i="1"/>
  <c r="AZ46" i="1"/>
  <c r="AW43" i="1"/>
  <c r="AW45" i="1"/>
  <c r="AZ49" i="1"/>
  <c r="R45" i="1"/>
  <c r="R46" i="1"/>
  <c r="R49" i="1"/>
  <c r="AJ50" i="1"/>
  <c r="AJ46" i="1"/>
  <c r="BK49" i="1"/>
  <c r="BK45" i="1"/>
  <c r="BK47" i="1"/>
  <c r="BK50" i="1"/>
  <c r="BC45" i="1"/>
  <c r="BC46" i="1"/>
  <c r="BC49" i="1"/>
  <c r="O49" i="1"/>
  <c r="O45" i="1"/>
  <c r="O46" i="1"/>
  <c r="AF45" i="1"/>
  <c r="AF49" i="1"/>
  <c r="L45" i="1"/>
  <c r="L46" i="1"/>
  <c r="L49" i="1"/>
  <c r="Y50" i="1"/>
  <c r="BJ45" i="1"/>
  <c r="BJ49" i="1"/>
  <c r="AA49" i="1"/>
  <c r="AA45" i="1"/>
  <c r="AA46" i="1"/>
  <c r="Y45" i="1"/>
  <c r="Y46" i="1"/>
  <c r="Y49" i="1"/>
  <c r="AI31" i="1"/>
  <c r="AI47" i="1"/>
  <c r="BA49" i="1"/>
  <c r="BA45" i="1"/>
  <c r="BA46" i="1"/>
  <c r="AY49" i="1"/>
  <c r="AY45" i="1"/>
  <c r="AY46" i="1"/>
  <c r="AR49" i="1"/>
  <c r="AR45" i="1"/>
  <c r="AR46" i="1"/>
  <c r="AK49" i="1"/>
  <c r="AK45" i="1"/>
  <c r="AK46" i="1"/>
  <c r="T50" i="1"/>
  <c r="T46" i="1"/>
  <c r="AG31" i="1"/>
  <c r="AG47" i="1"/>
  <c r="S31" i="1"/>
  <c r="S47" i="1"/>
  <c r="BI49" i="1"/>
  <c r="BI45" i="1"/>
  <c r="AU49" i="1"/>
  <c r="AU45" i="1"/>
  <c r="AL49" i="1"/>
  <c r="AL45" i="1"/>
  <c r="AL46" i="1"/>
  <c r="BG49" i="1"/>
  <c r="BG45" i="1"/>
  <c r="AS45" i="1"/>
  <c r="AS46" i="1"/>
  <c r="AS49" i="1"/>
  <c r="K49" i="1"/>
  <c r="K45" i="1"/>
  <c r="K46" i="1"/>
  <c r="E49" i="1"/>
  <c r="E45" i="1"/>
  <c r="E46" i="1"/>
  <c r="AB46" i="1"/>
  <c r="AB50" i="1"/>
  <c r="AF47" i="1"/>
  <c r="AF31" i="1"/>
  <c r="AE49" i="1"/>
  <c r="AE45" i="1"/>
  <c r="J45" i="1"/>
  <c r="J46" i="1"/>
  <c r="J49" i="1"/>
  <c r="AI45" i="1"/>
  <c r="AI49" i="1"/>
  <c r="U49" i="1"/>
  <c r="U45" i="1"/>
  <c r="G45" i="1"/>
  <c r="G46" i="1"/>
  <c r="G49" i="1"/>
  <c r="AE47" i="1"/>
  <c r="AE31" i="1"/>
  <c r="Q47" i="1"/>
  <c r="Q31" i="1"/>
  <c r="BB45" i="1"/>
  <c r="BB46" i="1"/>
  <c r="BB49" i="1"/>
  <c r="AQ49" i="1"/>
  <c r="AQ45" i="1"/>
  <c r="AQ46" i="1"/>
  <c r="W49" i="1"/>
  <c r="W45" i="1"/>
  <c r="AH45" i="1"/>
  <c r="AH46" i="1"/>
  <c r="AH49" i="1"/>
  <c r="F49" i="1"/>
  <c r="F45" i="1"/>
  <c r="F46" i="1"/>
  <c r="P31" i="1"/>
  <c r="P47" i="1"/>
  <c r="BD49" i="1"/>
  <c r="BD45" i="1"/>
  <c r="BD47" i="1"/>
  <c r="BD50" i="1"/>
  <c r="AC45" i="1"/>
  <c r="AC49" i="1"/>
  <c r="V49" i="1"/>
  <c r="V45" i="1"/>
  <c r="V46" i="1"/>
  <c r="S45" i="1"/>
  <c r="S49" i="1"/>
  <c r="AC31" i="1"/>
  <c r="AC47" i="1"/>
  <c r="X46" i="1"/>
  <c r="U47" i="1"/>
  <c r="P49" i="1"/>
  <c r="V50" i="1"/>
  <c r="AJ31" i="1"/>
  <c r="T31" i="1"/>
  <c r="D28" i="1"/>
  <c r="D31" i="1"/>
  <c r="AW49" i="1"/>
  <c r="AD49" i="1"/>
  <c r="I49" i="1"/>
  <c r="AV49" i="1"/>
  <c r="AC30" i="1"/>
  <c r="Q30" i="1"/>
  <c r="BF45" i="1"/>
  <c r="W46" i="1"/>
  <c r="M45" i="1"/>
  <c r="M46" i="1"/>
  <c r="X49" i="1"/>
  <c r="AE30" i="1"/>
  <c r="Z45" i="1"/>
  <c r="Z46" i="1"/>
  <c r="K28" i="1"/>
  <c r="K31" i="1"/>
  <c r="AX45" i="1"/>
  <c r="AX47" i="1"/>
  <c r="AX50" i="1"/>
  <c r="Q49" i="1"/>
  <c r="AO49" i="1"/>
  <c r="AB31" i="1"/>
  <c r="BE49" i="1"/>
  <c r="AP49" i="1"/>
  <c r="AI30" i="1"/>
  <c r="Q46" i="1"/>
  <c r="Q50" i="1"/>
  <c r="S50" i="1"/>
  <c r="S46" i="1"/>
  <c r="AI50" i="1"/>
  <c r="AI46" i="1"/>
  <c r="P50" i="1"/>
  <c r="P46" i="1"/>
  <c r="U46" i="1"/>
  <c r="U50" i="1"/>
  <c r="AE50" i="1"/>
  <c r="AE46" i="1"/>
  <c r="AG46" i="1"/>
  <c r="AG50" i="1"/>
  <c r="AC46" i="1"/>
  <c r="AC50" i="1"/>
  <c r="AF50" i="1"/>
  <c r="AF46" i="1"/>
  <c r="BL43" i="1"/>
  <c r="BL45" i="1"/>
  <c r="BL47" i="1"/>
  <c r="BL50" i="1"/>
  <c r="BL49" i="1"/>
  <c r="BT31" i="1"/>
</calcChain>
</file>

<file path=xl/sharedStrings.xml><?xml version="1.0" encoding="utf-8"?>
<sst xmlns="http://schemas.openxmlformats.org/spreadsheetml/2006/main" count="437" uniqueCount="93">
  <si>
    <t>IGM Financial Monthly Flows Trend ($ millions)</t>
  </si>
  <si>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</si>
  <si>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</si>
  <si>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</si>
  <si>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</si>
  <si>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</si>
  <si>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</si>
  <si>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</si>
  <si>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</si>
  <si>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</si>
  <si>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</si>
  <si>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</si>
  <si>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</si>
  <si>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</si>
  <si>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</si>
  <si>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</si>
  <si>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</si>
  <si>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</si>
  <si>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</si>
  <si>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</si>
  <si>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</si>
  <si>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</si>
  <si>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</si>
  <si>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</si>
  <si>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</si>
  <si>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IG Wealth Management</t>
  </si>
  <si>
    <t>IG Mutual funds</t>
  </si>
  <si>
    <t>Mackenzie Investment Funds (New Segment)</t>
  </si>
  <si>
    <t>IG AUM</t>
  </si>
  <si>
    <t xml:space="preserve">Mackenzie Investment Funds </t>
  </si>
  <si>
    <t>Total IGM Product</t>
  </si>
  <si>
    <t>Other dealer flows</t>
  </si>
  <si>
    <t>Total</t>
  </si>
  <si>
    <t>Discontinued Operations</t>
  </si>
  <si>
    <t>IPC Mutual funds</t>
  </si>
  <si>
    <t>Mackenzie Investments (1)</t>
  </si>
  <si>
    <t>Mackenzie Mutual funds</t>
  </si>
  <si>
    <t>Mackenzie ETFs (to third parties)</t>
  </si>
  <si>
    <t>Mackenzie investment funds</t>
  </si>
  <si>
    <t>Institutional SMA</t>
  </si>
  <si>
    <t>Investment funds excluding extraordinary institutional net sales</t>
  </si>
  <si>
    <t>Total excluding extraordinary institutional net sales</t>
  </si>
  <si>
    <t>Retail mutual funds</t>
  </si>
  <si>
    <t>Retail ETFs</t>
  </si>
  <si>
    <t>Retail investment funds</t>
  </si>
  <si>
    <t>Eliminations</t>
  </si>
  <si>
    <t>Mackenzie Investment funds distributed through IPC (included in "other dealer flows").  
Also includes Wealth Management AUA dealer flows eliminations</t>
  </si>
  <si>
    <t>IGM Financial</t>
  </si>
  <si>
    <t>Mutual funds</t>
  </si>
  <si>
    <t>ETFs</t>
  </si>
  <si>
    <t>Investment funds</t>
  </si>
  <si>
    <t>Net sales to AUM</t>
  </si>
  <si>
    <t>Total net flows</t>
  </si>
  <si>
    <t>Total investment funds net sales Ex IPC</t>
  </si>
  <si>
    <t>Total net flows Ex IPC (1)</t>
  </si>
  <si>
    <t>Additional</t>
  </si>
  <si>
    <t>IG/IPC mutual fund investment in Mackenzie ETF's (not included within Mackenzie results above). IG only effective December 2023</t>
  </si>
  <si>
    <t>Institutional fund allocation changes (included within Mackenzie and IGM mutual fund results above)</t>
  </si>
  <si>
    <t>Institutional fund allocation changes (included within Mackenzie and IGM ETF results above)</t>
  </si>
  <si>
    <t>IGM Financial Monthly Gross Flows ($ millions)</t>
  </si>
  <si>
    <t>Mutual fund gross sales</t>
  </si>
  <si>
    <t>Dealer gross inflows</t>
  </si>
  <si>
    <t>Investment Planning Counsel</t>
  </si>
  <si>
    <t>Retail mutual fund gross sales</t>
  </si>
  <si>
    <t>Gross dealer inflows</t>
  </si>
  <si>
    <t>(1) Excludes sub-advisory to Canada Life and the Wealth Management segment</t>
  </si>
  <si>
    <t>IGM Financial Monthly Assets Trend ($ millions)</t>
  </si>
  <si>
    <t>IGM Financial Monthly Net Assets ($ millions)</t>
  </si>
  <si>
    <t>Assets under management</t>
  </si>
  <si>
    <t>Other Assets under advisement</t>
  </si>
  <si>
    <t>Assets under advisement</t>
  </si>
  <si>
    <r>
      <t>IPC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vertAlign val="superscript"/>
        <sz val="9.6"/>
        <color theme="1"/>
        <rFont val="Calibri"/>
        <family val="2"/>
      </rPr>
      <t>(1)</t>
    </r>
  </si>
  <si>
    <t>Asset management</t>
  </si>
  <si>
    <t>Mackenzie</t>
  </si>
  <si>
    <t>Change due to GLC and Greenchip</t>
  </si>
  <si>
    <t>Total Mutual Funds</t>
  </si>
  <si>
    <t>Sub-advisory to Canada Life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</si>
  <si>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</si>
  <si>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</si>
  <si>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</si>
  <si>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</si>
  <si>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</si>
  <si>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</si>
  <si>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</si>
  <si>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</si>
  <si>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</si>
  <si>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</si>
  <si>
    <t>Assets under Management and Advisement Ex-IPC</t>
  </si>
  <si>
    <t>(1) November 30, 2023 assets reflect the disposition of 100% of the common shares of Investment Planning Counsel.</t>
  </si>
  <si>
    <t>Investment funds excluding extraordinary institutional invest. fund net sales</t>
  </si>
  <si>
    <t>Total excluding extraordinary institutional invest. fund net sales</t>
  </si>
  <si>
    <t>IG AUM gross sales</t>
  </si>
  <si>
    <t>IG Dealer gross 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</si>
</sst>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0.0%"/>
    <numFmt numFmtId="166" formatCode="_-* #,##0.000_-;\-* #,##0.00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9.6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1" applyNumberFormat="1" applyFont="1" applyFill="1"/>
    <xf numFmtId="164" fontId="0" fillId="0" borderId="0" xfId="1" applyNumberFormat="1" applyFont="1"/>
    <xf numFmtId="0" fontId="9" fillId="0" borderId="0" xfId="0" applyFont="1"/>
    <xf numFmtId="0" fontId="11" fillId="2" borderId="0" xfId="0" applyFont="1" applyFill="1"/>
    <xf numFmtId="0" fontId="12" fillId="0" borderId="0" xfId="0" applyFont="1"/>
    <xf numFmtId="37" fontId="12" fillId="0" borderId="0" xfId="0" applyNumberFormat="1" applyFont="1"/>
    <xf numFmtId="37" fontId="14" fillId="0" borderId="0" xfId="0" applyNumberFormat="1" applyFont="1"/>
    <xf numFmtId="0" fontId="14" fillId="0" borderId="0" xfId="0" applyFont="1"/>
    <xf numFmtId="37" fontId="18" fillId="0" borderId="0" xfId="0" applyNumberFormat="1" applyFont="1"/>
    <xf numFmtId="0" fontId="18" fillId="0" borderId="0" xfId="0" applyFont="1"/>
    <xf numFmtId="0" fontId="1" fillId="0" borderId="0" xfId="0" applyFont="1" applyProtection="1">
      <protection locked="0"/>
    </xf>
    <xf numFmtId="0" fontId="11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37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37" fontId="14" fillId="0" borderId="0" xfId="0" applyNumberFormat="1" applyFont="1" applyProtection="1">
      <protection locked="0"/>
    </xf>
    <xf numFmtId="37" fontId="12" fillId="3" borderId="0" xfId="0" applyNumberFormat="1" applyFont="1" applyFill="1" applyProtection="1">
      <protection locked="0"/>
    </xf>
    <xf numFmtId="37" fontId="12" fillId="3" borderId="1" xfId="0" applyNumberFormat="1" applyFont="1" applyFill="1" applyBorder="1" applyProtection="1">
      <protection locked="0"/>
    </xf>
    <xf numFmtId="37" fontId="18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37" fontId="0" fillId="0" borderId="0" xfId="0" applyNumberFormat="1" applyProtection="1">
      <protection locked="0"/>
    </xf>
    <xf numFmtId="164" fontId="12" fillId="0" borderId="0" xfId="1" applyNumberFormat="1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164" fontId="12" fillId="0" borderId="1" xfId="1" applyNumberFormat="1" applyFont="1" applyFill="1" applyBorder="1" applyProtection="1">
      <protection locked="0"/>
    </xf>
    <xf numFmtId="43" fontId="12" fillId="0" borderId="0" xfId="1" applyFont="1" applyFill="1" applyBorder="1" applyProtection="1">
      <protection locked="0"/>
    </xf>
    <xf numFmtId="164" fontId="0" fillId="0" borderId="0" xfId="1" applyNumberFormat="1" applyFont="1" applyFill="1" applyProtection="1">
      <protection locked="0"/>
    </xf>
    <xf numFmtId="165" fontId="12" fillId="0" borderId="0" xfId="11" applyNumberFormat="1" applyFont="1" applyFill="1" applyBorder="1" applyProtection="1">
      <protection locked="0"/>
    </xf>
    <xf numFmtId="37" fontId="18" fillId="3" borderId="0" xfId="0" applyNumberFormat="1" applyFont="1" applyFill="1" applyProtection="1">
      <protection locked="0"/>
    </xf>
    <xf numFmtId="0" fontId="18" fillId="0" borderId="0" xfId="0" applyFont="1" applyProtection="1">
      <protection locked="0"/>
    </xf>
    <xf numFmtId="165" fontId="0" fillId="0" borderId="0" xfId="11" applyNumberFormat="1" applyFont="1" applyProtection="1">
      <protection locked="0"/>
    </xf>
    <xf numFmtId="0" fontId="19" fillId="0" borderId="0" xfId="0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37" fontId="12" fillId="0" borderId="0" xfId="1" applyNumberFormat="1" applyFont="1" applyFill="1" applyBorder="1" applyProtection="1"/>
    <xf numFmtId="37" fontId="12" fillId="0" borderId="1" xfId="0" applyNumberFormat="1" applyFont="1" applyBorder="1"/>
    <xf numFmtId="37" fontId="12" fillId="3" borderId="1" xfId="1" applyNumberFormat="1" applyFont="1" applyFill="1" applyBorder="1" applyProtection="1"/>
    <xf numFmtId="37" fontId="12" fillId="0" borderId="0" xfId="1" applyNumberFormat="1" applyFont="1" applyFill="1" applyProtection="1"/>
    <xf numFmtId="37" fontId="12" fillId="0" borderId="1" xfId="1" applyNumberFormat="1" applyFont="1" applyFill="1" applyBorder="1" applyProtection="1"/>
    <xf numFmtId="41" fontId="12" fillId="0" borderId="0" xfId="0" applyNumberFormat="1" applyFont="1"/>
    <xf numFmtId="37" fontId="12" fillId="3" borderId="0" xfId="0" applyNumberFormat="1" applyFont="1" applyFill="1"/>
    <xf numFmtId="37" fontId="12" fillId="3" borderId="1" xfId="0" applyNumberFormat="1" applyFont="1" applyFill="1" applyBorder="1"/>
    <xf numFmtId="37" fontId="14" fillId="0" borderId="0" xfId="1" applyNumberFormat="1" applyFont="1" applyFill="1" applyProtection="1"/>
    <xf numFmtId="37" fontId="14" fillId="0" borderId="1" xfId="0" applyNumberFormat="1" applyFont="1" applyBorder="1"/>
    <xf numFmtId="37" fontId="14" fillId="0" borderId="0" xfId="1" applyNumberFormat="1" applyFont="1" applyFill="1" applyBorder="1" applyProtection="1"/>
    <xf numFmtId="37" fontId="14" fillId="0" borderId="1" xfId="1" applyNumberFormat="1" applyFont="1" applyFill="1" applyBorder="1" applyProtection="1"/>
    <xf numFmtId="37" fontId="12" fillId="5" borderId="0" xfId="1" applyNumberFormat="1" applyFont="1" applyFill="1" applyBorder="1" applyProtection="1"/>
    <xf numFmtId="164" fontId="0" fillId="0" borderId="0" xfId="0" applyNumberFormat="1"/>
    <xf numFmtId="37" fontId="0" fillId="0" borderId="0" xfId="0" applyNumberFormat="1"/>
    <xf numFmtId="9" fontId="0" fillId="0" borderId="0" xfId="11" applyFont="1" applyProtection="1"/>
    <xf numFmtId="0" fontId="10" fillId="2" borderId="0" xfId="0" applyFont="1" applyFill="1"/>
    <xf numFmtId="0" fontId="9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64" fontId="9" fillId="0" borderId="0" xfId="1" applyNumberFormat="1" applyFont="1" applyFill="1" applyAlignment="1" applyProtection="1">
      <alignment horizontal="left" vertical="center" indent="1"/>
    </xf>
    <xf numFmtId="164" fontId="12" fillId="0" borderId="0" xfId="1" applyNumberFormat="1" applyFont="1" applyProtection="1"/>
    <xf numFmtId="164" fontId="12" fillId="0" borderId="0" xfId="1" applyNumberFormat="1" applyFont="1" applyBorder="1" applyProtection="1"/>
    <xf numFmtId="164" fontId="12" fillId="0" borderId="0" xfId="1" applyNumberFormat="1" applyFont="1" applyFill="1" applyBorder="1" applyProtection="1"/>
    <xf numFmtId="164" fontId="12" fillId="0" borderId="0" xfId="1" applyNumberFormat="1" applyFont="1" applyFill="1" applyAlignment="1" applyProtection="1">
      <alignment horizontal="left" vertical="center" indent="2"/>
    </xf>
    <xf numFmtId="164" fontId="12" fillId="0" borderId="0" xfId="1" applyNumberFormat="1" applyFont="1" applyFill="1" applyProtection="1"/>
    <xf numFmtId="164" fontId="12" fillId="0" borderId="1" xfId="1" applyNumberFormat="1" applyFont="1" applyBorder="1" applyProtection="1"/>
    <xf numFmtId="164" fontId="12" fillId="0" borderId="1" xfId="1" applyNumberFormat="1" applyFont="1" applyFill="1" applyBorder="1" applyProtection="1"/>
    <xf numFmtId="164" fontId="12" fillId="0" borderId="0" xfId="1" applyNumberFormat="1" applyFont="1" applyFill="1" applyAlignment="1" applyProtection="1">
      <alignment horizontal="left" vertical="center" indent="1"/>
    </xf>
    <xf numFmtId="165" fontId="12" fillId="0" borderId="0" xfId="11" applyNumberFormat="1" applyFont="1" applyFill="1" applyBorder="1" applyProtection="1"/>
    <xf numFmtId="165" fontId="12" fillId="0" borderId="0" xfId="11" applyNumberFormat="1" applyFont="1" applyFill="1" applyProtection="1"/>
    <xf numFmtId="43" fontId="12" fillId="0" borderId="0" xfId="1" applyFont="1" applyFill="1" applyBorder="1" applyProtection="1"/>
    <xf numFmtId="164" fontId="12" fillId="0" borderId="0" xfId="1" applyNumberFormat="1" applyFont="1" applyFill="1" applyAlignment="1" applyProtection="1">
      <alignment vertical="center"/>
    </xf>
    <xf numFmtId="164" fontId="9" fillId="0" borderId="0" xfId="1" applyNumberFormat="1" applyFont="1" applyFill="1" applyAlignment="1" applyProtection="1">
      <alignment vertical="center"/>
    </xf>
    <xf numFmtId="164" fontId="13" fillId="0" borderId="1" xfId="1" applyNumberFormat="1" applyFont="1" applyFill="1" applyBorder="1" applyProtection="1"/>
    <xf numFmtId="164" fontId="14" fillId="0" borderId="1" xfId="1" applyNumberFormat="1" applyFont="1" applyFill="1" applyBorder="1" applyProtection="1"/>
    <xf numFmtId="164" fontId="12" fillId="0" borderId="0" xfId="1" applyNumberFormat="1" applyFont="1" applyFill="1" applyAlignment="1" applyProtection="1">
      <alignment horizontal="left" indent="1"/>
    </xf>
    <xf numFmtId="164" fontId="18" fillId="0" borderId="0" xfId="1" applyNumberFormat="1" applyFont="1" applyFill="1" applyAlignment="1" applyProtection="1">
      <alignment horizontal="left" vertical="center" indent="1"/>
    </xf>
    <xf numFmtId="164" fontId="18" fillId="0" borderId="0" xfId="0" applyNumberFormat="1" applyFont="1"/>
    <xf numFmtId="165" fontId="18" fillId="0" borderId="0" xfId="11" applyNumberFormat="1" applyFont="1" applyFill="1" applyBorder="1" applyProtection="1"/>
    <xf numFmtId="164" fontId="18" fillId="0" borderId="0" xfId="1" applyNumberFormat="1" applyFont="1" applyFill="1" applyProtection="1"/>
    <xf numFmtId="164" fontId="18" fillId="0" borderId="0" xfId="1" applyNumberFormat="1" applyFont="1" applyFill="1" applyBorder="1" applyProtection="1"/>
    <xf numFmtId="37" fontId="18" fillId="3" borderId="0" xfId="0" applyNumberFormat="1" applyFont="1" applyFill="1"/>
    <xf numFmtId="0" fontId="12" fillId="0" borderId="0" xfId="0" quotePrefix="1" applyFont="1"/>
    <xf numFmtId="165" fontId="0" fillId="0" borderId="0" xfId="11" applyNumberFormat="1" applyFont="1" applyProtection="1"/>
    <xf numFmtId="165" fontId="0" fillId="0" borderId="0" xfId="11" applyNumberFormat="1" applyFont="1" applyBorder="1" applyProtection="1"/>
    <xf numFmtId="165" fontId="0" fillId="0" borderId="0" xfId="11" applyNumberFormat="1" applyFont="1" applyFill="1" applyProtection="1"/>
    <xf numFmtId="165" fontId="0" fillId="0" borderId="0" xfId="11" applyNumberFormat="1" applyFont="1" applyFill="1" applyBorder="1" applyProtection="1"/>
    <xf numFmtId="0" fontId="6" fillId="0" borderId="0" xfId="0" applyFont="1"/>
    <xf numFmtId="0" fontId="19" fillId="0" borderId="0" xfId="0" applyFont="1"/>
    <xf numFmtId="0" fontId="15" fillId="0" borderId="0" xfId="0" applyFont="1"/>
    <xf numFmtId="37" fontId="15" fillId="0" borderId="0" xfId="0" applyNumberFormat="1" applyFont="1"/>
    <xf numFmtId="37" fontId="12" fillId="0" borderId="0" xfId="1" applyNumberFormat="1" applyFont="1" applyFill="1" applyBorder="1" applyAlignment="1" applyProtection="1">
      <alignment vertical="top"/>
    </xf>
    <xf numFmtId="37" fontId="9" fillId="0" borderId="0" xfId="0" applyNumberFormat="1" applyFont="1"/>
    <xf numFmtId="37" fontId="12" fillId="0" borderId="0" xfId="0" applyNumberFormat="1" applyFont="1" applyAlignment="1">
      <alignment wrapText="1"/>
    </xf>
    <xf numFmtId="37" fontId="18" fillId="0" borderId="0" xfId="1" applyNumberFormat="1" applyFont="1" applyFill="1" applyBorder="1" applyProtection="1"/>
    <xf numFmtId="37" fontId="18" fillId="0" borderId="0" xfId="1" applyNumberFormat="1" applyFont="1" applyFill="1" applyProtection="1"/>
    <xf numFmtId="37" fontId="12" fillId="4" borderId="0" xfId="1" applyNumberFormat="1" applyFont="1" applyFill="1" applyProtection="1"/>
    <xf numFmtId="41" fontId="0" fillId="0" borderId="0" xfId="0" applyNumberFormat="1"/>
    <xf numFmtId="41" fontId="9" fillId="0" borderId="0" xfId="0" applyNumberFormat="1" applyFont="1"/>
    <xf numFmtId="0" fontId="12" fillId="0" borderId="0" xfId="0" applyFont="1" applyAlignment="1">
      <alignment wrapText="1"/>
    </xf>
    <xf numFmtId="166" fontId="12" fillId="0" borderId="0" xfId="1" applyNumberFormat="1" applyFont="1" applyFill="1" applyBorder="1" applyProtection="1">
      <protection locked="0"/>
    </xf>
    <xf numFmtId="9" fontId="2" fillId="0" borderId="0" xfId="11" applyFont="1" applyProtection="1"/>
    <xf numFmtId="165" fontId="18" fillId="3" borderId="0" xfId="11" applyNumberFormat="1" applyFont="1" applyFill="1" applyProtection="1">
      <protection locked="0"/>
    </xf>
    <xf numFmtId="9" fontId="0" fillId="0" borderId="0" xfId="11" applyFont="1" applyBorder="1" applyProtection="1"/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1" defaultTableStyle="TableStyleMedium2" defaultPivotStyle="PivotStyleLight16">
    <tableStyle name="Invisible" pivot="0" table="0" count="0" xr9:uid="{8D57C0DC-0504-416E-9D8D-36158D2C37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ebitda new (2)"/>
      <sheetName val="ebitda new"/>
      <sheetName val="Sheet2"/>
      <sheetName val="Sheet3"/>
      <sheetName val="smc_ebitda"/>
      <sheetName val="DL12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</sheetNames>
    <sheetDataSet>
      <sheetData sheetId="0" refreshError="1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 codeName="Sheet1">
    <pageSetUpPr fitToPage="1"/>
  </sheetPr>
  <dimension ref="A1:CP102"/>
  <sheetViews>
    <sheetView tabSelected="1" zoomScale="55" zoomScaleNormal="55" zoomScaleSheetLayoutView="55" workbookViewId="0">
      <pane xSplit="3" ySplit="6" topLeftCell="AY38" activePane="bottomRight" state="frozen"/>
      <selection activeCell="AZ1" sqref="AZ1:AZ1048576"/>
      <selection pane="topRight" activeCell="AZ1" sqref="AZ1:AZ1048576"/>
      <selection pane="bottomLeft" activeCell="AZ1" sqref="AZ1:AZ1048576"/>
      <selection pane="bottomRight" activeCell="C6" sqref="C6"/>
    </sheetView>
  </sheetViews>
  <sheetFormatPr defaultColWidth="9.140625" defaultRowHeight="15" x14ac:dyDescent="0.25"/>
  <cols>
    <col min="1" max="1" width="1.7109375" customWidth="1"/>
    <col min="2" max="2" width="5.42578125" customWidth="1"/>
    <col min="3" max="3" width="85" customWidth="1"/>
    <col min="4" max="15" width="9.140625" hidden="1" customWidth="1"/>
    <col min="16" max="46" width="12.5703125" hidden="1" customWidth="1"/>
    <col min="47" max="50" width="12.42578125" hidden="1" customWidth="1"/>
    <col min="51" max="52" width="12.85546875" hidden="1" customWidth="1"/>
    <col min="53" max="62" width="12.85546875" customWidth="1"/>
    <col min="63" max="77" width="11.42578125" bestFit="1" customWidth="1"/>
    <col min="78" max="94" width="9.140625" style="17"/>
  </cols>
  <sheetData>
    <row r="1" spans="1:94" s="1" customFormat="1" ht="15.75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8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8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7"/>
      <c r="B3" s="58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40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</row>
    <row r="6" spans="1:94" ht="15.75" x14ac:dyDescent="0.25">
      <c r="A6" s="8"/>
      <c r="B6" s="8"/>
      <c r="C6" s="8"/>
      <c r="D6" s="41" t="str">
        <f t="shared" ref="D6:K6" si="0">P6</f>
        <v>Jan</v>
      </c>
      <c r="E6" s="41" t="str">
        <f t="shared" si="0"/>
        <v>Feb</v>
      </c>
      <c r="F6" s="41" t="str">
        <f t="shared" si="0"/>
        <v>Mar</v>
      </c>
      <c r="G6" s="41" t="str">
        <f t="shared" si="0"/>
        <v>Apr</v>
      </c>
      <c r="H6" s="41" t="str">
        <f t="shared" si="0"/>
        <v>May</v>
      </c>
      <c r="I6" s="41" t="str">
        <f t="shared" si="0"/>
        <v>Jun</v>
      </c>
      <c r="J6" s="41" t="str">
        <f t="shared" si="0"/>
        <v>Jul</v>
      </c>
      <c r="K6" s="41" t="str">
        <f t="shared" si="0"/>
        <v>Aug</v>
      </c>
      <c r="L6" s="41" t="str">
        <f>X6</f>
        <v>Sep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41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</row>
    <row r="7" spans="1:94" s="3" customFormat="1" ht="13.7" customHeight="1" x14ac:dyDescent="0.25">
      <c r="A7" s="11"/>
      <c r="B7" s="91" t="s">
        <v>25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</row>
    <row r="8" spans="1:94" s="9" customFormat="1" ht="16.5" customHeight="1" x14ac:dyDescent="0.25">
      <c r="C8" s="9" t="s">
        <v>26</v>
      </c>
      <c r="D8" s="45">
        <v>-40</v>
      </c>
      <c r="E8" s="45">
        <v>137</v>
      </c>
      <c r="F8" s="45">
        <v>-111</v>
      </c>
      <c r="G8" s="45">
        <v>-237</v>
      </c>
      <c r="H8" s="45">
        <v>-182</v>
      </c>
      <c r="I8" s="45">
        <v>-118</v>
      </c>
      <c r="J8" s="45">
        <v>17</v>
      </c>
      <c r="K8" s="45">
        <v>-155</v>
      </c>
      <c r="L8" s="45">
        <v>-153</v>
      </c>
      <c r="M8" s="45">
        <v>-98</v>
      </c>
      <c r="N8" s="45">
        <v>-132</v>
      </c>
      <c r="O8" s="45">
        <v>-17</v>
      </c>
      <c r="P8" s="45">
        <v>-82</v>
      </c>
      <c r="Q8" s="45">
        <v>192</v>
      </c>
      <c r="R8" s="45">
        <v>-160</v>
      </c>
      <c r="S8" s="45">
        <v>-88</v>
      </c>
      <c r="T8" s="45">
        <v>-3</v>
      </c>
      <c r="U8" s="45">
        <v>-42</v>
      </c>
      <c r="V8" s="45">
        <v>-50</v>
      </c>
      <c r="W8" s="45">
        <v>-81</v>
      </c>
      <c r="X8" s="45">
        <v>-128</v>
      </c>
      <c r="Y8" s="45">
        <v>-52.6</v>
      </c>
      <c r="Z8" s="45">
        <v>-24.2</v>
      </c>
      <c r="AA8" s="45">
        <v>68.2</v>
      </c>
      <c r="AB8" s="45">
        <v>105</v>
      </c>
      <c r="AC8" s="45">
        <v>348</v>
      </c>
      <c r="AD8" s="45">
        <v>48</v>
      </c>
      <c r="AE8" s="45">
        <v>10</v>
      </c>
      <c r="AF8" s="45">
        <v>83</v>
      </c>
      <c r="AG8" s="45">
        <v>186</v>
      </c>
      <c r="AH8" s="45">
        <v>188</v>
      </c>
      <c r="AI8" s="45">
        <v>201</v>
      </c>
      <c r="AJ8" s="45">
        <v>187</v>
      </c>
      <c r="AK8" s="42">
        <v>155</v>
      </c>
      <c r="AL8" s="42">
        <v>184</v>
      </c>
      <c r="AM8" s="42">
        <v>119</v>
      </c>
      <c r="AN8" s="45">
        <v>424</v>
      </c>
      <c r="AO8" s="45">
        <v>594</v>
      </c>
      <c r="AP8" s="45">
        <v>246</v>
      </c>
      <c r="AQ8" s="45">
        <v>-12</v>
      </c>
      <c r="AR8" s="45">
        <v>-30</v>
      </c>
      <c r="AS8" s="45">
        <v>-57</v>
      </c>
      <c r="AT8" s="45">
        <v>-71</v>
      </c>
      <c r="AU8" s="45">
        <v>-25</v>
      </c>
      <c r="AV8" s="45">
        <v>-308</v>
      </c>
      <c r="AW8" s="42">
        <v>-251</v>
      </c>
      <c r="AX8" s="42">
        <v>-218</v>
      </c>
      <c r="AY8" s="42">
        <v>-249</v>
      </c>
      <c r="AZ8" s="42">
        <v>-172</v>
      </c>
      <c r="BA8" s="42">
        <v>93</v>
      </c>
      <c r="BB8" s="42">
        <v>-217</v>
      </c>
      <c r="BC8" s="42">
        <v>-236</v>
      </c>
      <c r="BD8" s="42">
        <v>-105</v>
      </c>
      <c r="BE8" s="42">
        <v>-173</v>
      </c>
      <c r="BF8" s="42">
        <v>60</v>
      </c>
      <c r="BG8" s="42">
        <v>-187</v>
      </c>
      <c r="BH8" s="42">
        <v>-310</v>
      </c>
      <c r="BI8" s="42">
        <v>-379</v>
      </c>
      <c r="BJ8" s="42">
        <v>-418</v>
      </c>
      <c r="BK8" s="42">
        <v>-278</v>
      </c>
      <c r="BL8" s="42">
        <v>-376</v>
      </c>
      <c r="BM8" s="42">
        <v>129</v>
      </c>
      <c r="BN8" s="42">
        <v>-172</v>
      </c>
      <c r="BO8" s="42">
        <v>-298</v>
      </c>
      <c r="BP8" s="42">
        <v>-152</v>
      </c>
      <c r="BQ8" s="42">
        <v>-247</v>
      </c>
      <c r="BR8" s="42">
        <v>227</v>
      </c>
      <c r="BS8" s="42">
        <v>-26</v>
      </c>
      <c r="BT8" s="42">
        <v>-22</v>
      </c>
      <c r="BU8" s="42">
        <v>117</v>
      </c>
      <c r="BV8" s="42">
        <v>17</v>
      </c>
      <c r="BW8" s="42">
        <v>93</v>
      </c>
      <c r="BX8" s="42">
        <v>334</v>
      </c>
      <c r="BY8" s="42">
        <v>457</v>
      </c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</row>
    <row r="9" spans="1:94" s="9" customFormat="1" ht="16.5" customHeight="1" x14ac:dyDescent="0.25">
      <c r="C9" s="9" t="s">
        <v>27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3">
        <v>2</v>
      </c>
      <c r="BA9" s="43">
        <v>14</v>
      </c>
      <c r="BB9" s="43">
        <v>7</v>
      </c>
      <c r="BC9" s="43">
        <v>4</v>
      </c>
      <c r="BD9" s="43">
        <v>-3</v>
      </c>
      <c r="BE9" s="43">
        <v>4</v>
      </c>
      <c r="BF9" s="43">
        <v>6</v>
      </c>
      <c r="BG9" s="43">
        <v>8</v>
      </c>
      <c r="BH9" s="43">
        <v>3</v>
      </c>
      <c r="BI9" s="43">
        <v>3</v>
      </c>
      <c r="BJ9" s="43">
        <v>6</v>
      </c>
      <c r="BK9" s="43">
        <v>14</v>
      </c>
      <c r="BL9" s="43">
        <v>34</v>
      </c>
      <c r="BM9" s="43">
        <v>31</v>
      </c>
      <c r="BN9" s="43">
        <v>39</v>
      </c>
      <c r="BO9" s="43">
        <v>29</v>
      </c>
      <c r="BP9" s="43">
        <v>25</v>
      </c>
      <c r="BQ9" s="43">
        <v>31</v>
      </c>
      <c r="BR9" s="43">
        <v>43</v>
      </c>
      <c r="BS9" s="43">
        <v>57</v>
      </c>
      <c r="BT9" s="43">
        <v>34</v>
      </c>
      <c r="BU9" s="43">
        <v>60</v>
      </c>
      <c r="BV9" s="43">
        <v>41</v>
      </c>
      <c r="BW9" s="43">
        <v>56</v>
      </c>
      <c r="BX9" s="43">
        <v>69</v>
      </c>
      <c r="BY9" s="43">
        <v>68</v>
      </c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</row>
    <row r="10" spans="1:94" s="9" customFormat="1" ht="16.5" customHeight="1" x14ac:dyDescent="0.25">
      <c r="C10" s="9" t="s">
        <v>28</v>
      </c>
      <c r="D10" s="42">
        <f>+D8+D9</f>
        <v>-40</v>
      </c>
      <c r="E10" s="42">
        <f t="shared" ref="E10:AY10" si="1">+E8+E9</f>
        <v>137</v>
      </c>
      <c r="F10" s="42">
        <f t="shared" si="1"/>
        <v>-111</v>
      </c>
      <c r="G10" s="42">
        <f t="shared" si="1"/>
        <v>-237</v>
      </c>
      <c r="H10" s="42">
        <f t="shared" si="1"/>
        <v>-182</v>
      </c>
      <c r="I10" s="42">
        <f t="shared" si="1"/>
        <v>-118</v>
      </c>
      <c r="J10" s="42">
        <f t="shared" si="1"/>
        <v>17</v>
      </c>
      <c r="K10" s="42">
        <f t="shared" si="1"/>
        <v>-155</v>
      </c>
      <c r="L10" s="42">
        <f t="shared" si="1"/>
        <v>-153</v>
      </c>
      <c r="M10" s="42">
        <f t="shared" si="1"/>
        <v>-98</v>
      </c>
      <c r="N10" s="42">
        <f t="shared" si="1"/>
        <v>-132</v>
      </c>
      <c r="O10" s="42">
        <f t="shared" si="1"/>
        <v>-17</v>
      </c>
      <c r="P10" s="42">
        <f t="shared" si="1"/>
        <v>-82</v>
      </c>
      <c r="Q10" s="42">
        <f t="shared" si="1"/>
        <v>192</v>
      </c>
      <c r="R10" s="42">
        <f t="shared" si="1"/>
        <v>-160</v>
      </c>
      <c r="S10" s="42">
        <f t="shared" si="1"/>
        <v>-88</v>
      </c>
      <c r="T10" s="42">
        <f t="shared" si="1"/>
        <v>-3</v>
      </c>
      <c r="U10" s="42">
        <f t="shared" si="1"/>
        <v>-42</v>
      </c>
      <c r="V10" s="42">
        <f t="shared" si="1"/>
        <v>-50</v>
      </c>
      <c r="W10" s="42">
        <f t="shared" si="1"/>
        <v>-81</v>
      </c>
      <c r="X10" s="42">
        <f t="shared" si="1"/>
        <v>-128</v>
      </c>
      <c r="Y10" s="42">
        <f t="shared" si="1"/>
        <v>-52.6</v>
      </c>
      <c r="Z10" s="42">
        <f t="shared" si="1"/>
        <v>-24.2</v>
      </c>
      <c r="AA10" s="42">
        <f t="shared" si="1"/>
        <v>68.2</v>
      </c>
      <c r="AB10" s="42">
        <f t="shared" si="1"/>
        <v>105</v>
      </c>
      <c r="AC10" s="42">
        <f t="shared" si="1"/>
        <v>348</v>
      </c>
      <c r="AD10" s="42">
        <f t="shared" si="1"/>
        <v>48</v>
      </c>
      <c r="AE10" s="42">
        <f t="shared" si="1"/>
        <v>10</v>
      </c>
      <c r="AF10" s="42">
        <f t="shared" si="1"/>
        <v>83</v>
      </c>
      <c r="AG10" s="42">
        <f t="shared" si="1"/>
        <v>186</v>
      </c>
      <c r="AH10" s="42">
        <f t="shared" si="1"/>
        <v>188</v>
      </c>
      <c r="AI10" s="42">
        <f t="shared" si="1"/>
        <v>201</v>
      </c>
      <c r="AJ10" s="42">
        <f t="shared" si="1"/>
        <v>187</v>
      </c>
      <c r="AK10" s="42">
        <f t="shared" si="1"/>
        <v>155</v>
      </c>
      <c r="AL10" s="42">
        <f t="shared" si="1"/>
        <v>184</v>
      </c>
      <c r="AM10" s="42">
        <f t="shared" si="1"/>
        <v>119</v>
      </c>
      <c r="AN10" s="42">
        <f t="shared" si="1"/>
        <v>424</v>
      </c>
      <c r="AO10" s="42">
        <f t="shared" si="1"/>
        <v>594</v>
      </c>
      <c r="AP10" s="42">
        <f t="shared" si="1"/>
        <v>246</v>
      </c>
      <c r="AQ10" s="42">
        <f t="shared" si="1"/>
        <v>-12</v>
      </c>
      <c r="AR10" s="42">
        <f t="shared" si="1"/>
        <v>-30</v>
      </c>
      <c r="AS10" s="42">
        <f t="shared" si="1"/>
        <v>-57</v>
      </c>
      <c r="AT10" s="42">
        <f t="shared" si="1"/>
        <v>-71</v>
      </c>
      <c r="AU10" s="42">
        <f t="shared" si="1"/>
        <v>-25</v>
      </c>
      <c r="AV10" s="42">
        <f t="shared" si="1"/>
        <v>-308</v>
      </c>
      <c r="AW10" s="42">
        <f t="shared" si="1"/>
        <v>-251</v>
      </c>
      <c r="AX10" s="42">
        <f t="shared" si="1"/>
        <v>-218</v>
      </c>
      <c r="AY10" s="42">
        <f t="shared" si="1"/>
        <v>-249</v>
      </c>
      <c r="AZ10" s="42">
        <v>-170</v>
      </c>
      <c r="BA10" s="42">
        <v>107</v>
      </c>
      <c r="BB10" s="42">
        <v>-210</v>
      </c>
      <c r="BC10" s="42">
        <v>-232</v>
      </c>
      <c r="BD10" s="42">
        <v>-108</v>
      </c>
      <c r="BE10" s="42">
        <v>-169</v>
      </c>
      <c r="BF10" s="42">
        <v>66</v>
      </c>
      <c r="BG10" s="42">
        <v>-179</v>
      </c>
      <c r="BH10" s="42">
        <v>-307</v>
      </c>
      <c r="BI10" s="42">
        <v>-376</v>
      </c>
      <c r="BJ10" s="42">
        <v>-412</v>
      </c>
      <c r="BK10" s="42">
        <v>-264</v>
      </c>
      <c r="BL10" s="42">
        <v>-342</v>
      </c>
      <c r="BM10" s="42">
        <v>160</v>
      </c>
      <c r="BN10" s="42">
        <v>-133</v>
      </c>
      <c r="BO10" s="42">
        <v>-269</v>
      </c>
      <c r="BP10" s="42">
        <v>-127</v>
      </c>
      <c r="BQ10" s="42">
        <v>-216</v>
      </c>
      <c r="BR10" s="42">
        <v>270</v>
      </c>
      <c r="BS10" s="42">
        <v>31</v>
      </c>
      <c r="BT10" s="42">
        <v>12</v>
      </c>
      <c r="BU10" s="42">
        <v>177</v>
      </c>
      <c r="BV10" s="42">
        <v>58</v>
      </c>
      <c r="BW10" s="42">
        <v>149</v>
      </c>
      <c r="BX10" s="42">
        <f>BX8+BX9</f>
        <v>403</v>
      </c>
      <c r="BY10" s="42">
        <v>525</v>
      </c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</row>
    <row r="11" spans="1:94" s="9" customFormat="1" ht="16.5" customHeight="1" x14ac:dyDescent="0.25">
      <c r="C11" s="9" t="s">
        <v>29</v>
      </c>
      <c r="D11" s="46">
        <v>-9.8420510000000014</v>
      </c>
      <c r="E11" s="46">
        <v>-6.9411160000000001</v>
      </c>
      <c r="F11" s="46">
        <v>-0.53664500000000004</v>
      </c>
      <c r="G11" s="46">
        <v>-6.2405430000000006</v>
      </c>
      <c r="H11" s="46">
        <v>-1.065461</v>
      </c>
      <c r="I11" s="46">
        <v>-0.18940000000000001</v>
      </c>
      <c r="J11" s="46">
        <v>2.8193180000000009</v>
      </c>
      <c r="K11" s="46">
        <v>-1.4331450000000006</v>
      </c>
      <c r="L11" s="46">
        <v>2.4648629999999994</v>
      </c>
      <c r="M11" s="46">
        <v>2.8362119999999988</v>
      </c>
      <c r="N11" s="46">
        <v>2.0998529999999995</v>
      </c>
      <c r="O11" s="46">
        <v>-1.0874509999999997</v>
      </c>
      <c r="P11" s="46">
        <v>7</v>
      </c>
      <c r="Q11" s="46">
        <v>3</v>
      </c>
      <c r="R11" s="46">
        <v>4</v>
      </c>
      <c r="S11" s="46">
        <v>4</v>
      </c>
      <c r="T11" s="46">
        <v>12</v>
      </c>
      <c r="U11" s="46">
        <v>12</v>
      </c>
      <c r="V11" s="46">
        <v>17</v>
      </c>
      <c r="W11" s="46">
        <v>11</v>
      </c>
      <c r="X11" s="46">
        <v>11</v>
      </c>
      <c r="Y11" s="46">
        <v>23</v>
      </c>
      <c r="Z11" s="46">
        <v>61</v>
      </c>
      <c r="AA11" s="46">
        <v>46</v>
      </c>
      <c r="AB11" s="46">
        <v>45</v>
      </c>
      <c r="AC11" s="46">
        <v>82</v>
      </c>
      <c r="AD11" s="46">
        <v>85</v>
      </c>
      <c r="AE11" s="46">
        <v>46</v>
      </c>
      <c r="AF11" s="46">
        <v>40</v>
      </c>
      <c r="AG11" s="46">
        <v>32</v>
      </c>
      <c r="AH11" s="46">
        <v>23</v>
      </c>
      <c r="AI11" s="46">
        <v>27</v>
      </c>
      <c r="AJ11" s="46">
        <v>15</v>
      </c>
      <c r="AK11" s="46">
        <v>16</v>
      </c>
      <c r="AL11" s="46">
        <v>17</v>
      </c>
      <c r="AM11" s="46">
        <v>4</v>
      </c>
      <c r="AN11" s="46">
        <v>-1</v>
      </c>
      <c r="AO11" s="46">
        <v>-3</v>
      </c>
      <c r="AP11" s="46">
        <v>9</v>
      </c>
      <c r="AQ11" s="46">
        <v>0</v>
      </c>
      <c r="AR11" s="46">
        <v>-6</v>
      </c>
      <c r="AS11" s="46">
        <v>0</v>
      </c>
      <c r="AT11" s="46">
        <v>1</v>
      </c>
      <c r="AU11" s="46">
        <v>4</v>
      </c>
      <c r="AV11" s="46">
        <v>-18</v>
      </c>
      <c r="AW11" s="46">
        <v>-7</v>
      </c>
      <c r="AX11" s="46">
        <v>-7</v>
      </c>
      <c r="AY11" s="46">
        <v>-5</v>
      </c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</row>
    <row r="12" spans="1:94" s="9" customFormat="1" ht="16.5" customHeight="1" x14ac:dyDescent="0.25">
      <c r="C12" s="9" t="s">
        <v>30</v>
      </c>
      <c r="D12" s="45">
        <f t="shared" ref="D12:AY12" si="2">+D8+D11</f>
        <v>-49.842050999999998</v>
      </c>
      <c r="E12" s="45">
        <f t="shared" si="2"/>
        <v>130.05888400000001</v>
      </c>
      <c r="F12" s="45">
        <f t="shared" si="2"/>
        <v>-111.53664499999999</v>
      </c>
      <c r="G12" s="45">
        <f t="shared" si="2"/>
        <v>-243.240543</v>
      </c>
      <c r="H12" s="45">
        <f t="shared" si="2"/>
        <v>-183.065461</v>
      </c>
      <c r="I12" s="45">
        <f t="shared" si="2"/>
        <v>-118.18940000000001</v>
      </c>
      <c r="J12" s="45">
        <f t="shared" si="2"/>
        <v>19.819318000000003</v>
      </c>
      <c r="K12" s="45">
        <f t="shared" si="2"/>
        <v>-156.433145</v>
      </c>
      <c r="L12" s="45">
        <f t="shared" si="2"/>
        <v>-150.53513699999999</v>
      </c>
      <c r="M12" s="45">
        <f t="shared" si="2"/>
        <v>-95.163787999999997</v>
      </c>
      <c r="N12" s="45">
        <f t="shared" si="2"/>
        <v>-129.900147</v>
      </c>
      <c r="O12" s="45">
        <f t="shared" si="2"/>
        <v>-18.087451000000001</v>
      </c>
      <c r="P12" s="45">
        <f t="shared" si="2"/>
        <v>-75</v>
      </c>
      <c r="Q12" s="45">
        <f t="shared" si="2"/>
        <v>195</v>
      </c>
      <c r="R12" s="45">
        <f t="shared" si="2"/>
        <v>-156</v>
      </c>
      <c r="S12" s="45">
        <f t="shared" si="2"/>
        <v>-84</v>
      </c>
      <c r="T12" s="45">
        <f t="shared" si="2"/>
        <v>9</v>
      </c>
      <c r="U12" s="45">
        <f t="shared" si="2"/>
        <v>-30</v>
      </c>
      <c r="V12" s="45">
        <f t="shared" si="2"/>
        <v>-33</v>
      </c>
      <c r="W12" s="45">
        <f t="shared" si="2"/>
        <v>-70</v>
      </c>
      <c r="X12" s="45">
        <f t="shared" si="2"/>
        <v>-117</v>
      </c>
      <c r="Y12" s="45">
        <f t="shared" si="2"/>
        <v>-29.6</v>
      </c>
      <c r="Z12" s="45">
        <f t="shared" si="2"/>
        <v>36.799999999999997</v>
      </c>
      <c r="AA12" s="45">
        <f t="shared" si="2"/>
        <v>114.2</v>
      </c>
      <c r="AB12" s="45">
        <f t="shared" si="2"/>
        <v>150</v>
      </c>
      <c r="AC12" s="45">
        <f t="shared" si="2"/>
        <v>430</v>
      </c>
      <c r="AD12" s="45">
        <f t="shared" si="2"/>
        <v>133</v>
      </c>
      <c r="AE12" s="45">
        <f t="shared" si="2"/>
        <v>56</v>
      </c>
      <c r="AF12" s="45">
        <f t="shared" si="2"/>
        <v>123</v>
      </c>
      <c r="AG12" s="45">
        <f t="shared" si="2"/>
        <v>218</v>
      </c>
      <c r="AH12" s="45">
        <f t="shared" si="2"/>
        <v>211</v>
      </c>
      <c r="AI12" s="45">
        <f t="shared" si="2"/>
        <v>228</v>
      </c>
      <c r="AJ12" s="45">
        <f t="shared" si="2"/>
        <v>202</v>
      </c>
      <c r="AK12" s="42">
        <f t="shared" si="2"/>
        <v>171</v>
      </c>
      <c r="AL12" s="42">
        <f t="shared" si="2"/>
        <v>201</v>
      </c>
      <c r="AM12" s="42">
        <f t="shared" si="2"/>
        <v>123</v>
      </c>
      <c r="AN12" s="45">
        <f t="shared" si="2"/>
        <v>423</v>
      </c>
      <c r="AO12" s="45">
        <f t="shared" si="2"/>
        <v>591</v>
      </c>
      <c r="AP12" s="45">
        <f t="shared" si="2"/>
        <v>255</v>
      </c>
      <c r="AQ12" s="45">
        <f t="shared" si="2"/>
        <v>-12</v>
      </c>
      <c r="AR12" s="45">
        <f t="shared" si="2"/>
        <v>-36</v>
      </c>
      <c r="AS12" s="45">
        <f t="shared" si="2"/>
        <v>-57</v>
      </c>
      <c r="AT12" s="45">
        <f t="shared" si="2"/>
        <v>-70</v>
      </c>
      <c r="AU12" s="45">
        <f t="shared" si="2"/>
        <v>-21</v>
      </c>
      <c r="AV12" s="45">
        <f t="shared" si="2"/>
        <v>-326</v>
      </c>
      <c r="AW12" s="45">
        <f t="shared" si="2"/>
        <v>-258</v>
      </c>
      <c r="AX12" s="45">
        <f t="shared" si="2"/>
        <v>-225</v>
      </c>
      <c r="AY12" s="45">
        <f t="shared" si="2"/>
        <v>-254</v>
      </c>
      <c r="AZ12" s="45">
        <f>+AZ10+AZ11</f>
        <v>-170</v>
      </c>
      <c r="BA12" s="45">
        <f t="shared" ref="BA12" si="3">+BA10+BA11</f>
        <v>107</v>
      </c>
      <c r="BB12" s="45">
        <f>+BB10+BB11</f>
        <v>-210</v>
      </c>
      <c r="BC12" s="45">
        <f>+BC10</f>
        <v>-232</v>
      </c>
      <c r="BD12" s="45">
        <v>-108</v>
      </c>
      <c r="BE12" s="45">
        <v>-169</v>
      </c>
      <c r="BF12" s="45">
        <v>66</v>
      </c>
      <c r="BG12" s="45">
        <v>-179</v>
      </c>
      <c r="BH12" s="45">
        <v>-307</v>
      </c>
      <c r="BI12" s="45">
        <v>-376</v>
      </c>
      <c r="BJ12" s="45">
        <v>-412</v>
      </c>
      <c r="BK12" s="42">
        <v>-264</v>
      </c>
      <c r="BL12" s="45">
        <v>-342</v>
      </c>
      <c r="BM12" s="45">
        <v>160</v>
      </c>
      <c r="BN12" s="45">
        <v>-133</v>
      </c>
      <c r="BO12" s="45">
        <v>-269</v>
      </c>
      <c r="BP12" s="45">
        <v>-127</v>
      </c>
      <c r="BQ12" s="45">
        <v>-216</v>
      </c>
      <c r="BR12" s="45">
        <v>270</v>
      </c>
      <c r="BS12" s="45">
        <v>31</v>
      </c>
      <c r="BT12" s="45">
        <f>+BT10</f>
        <v>12</v>
      </c>
      <c r="BU12" s="45">
        <f>+BU10</f>
        <v>177</v>
      </c>
      <c r="BV12" s="45">
        <v>58</v>
      </c>
      <c r="BW12" s="42">
        <v>149</v>
      </c>
      <c r="BX12" s="45">
        <v>403</v>
      </c>
      <c r="BY12" s="45">
        <v>525</v>
      </c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</row>
    <row r="13" spans="1:94" s="9" customFormat="1" ht="16.5" customHeight="1" x14ac:dyDescent="0.25">
      <c r="C13" s="9" t="s">
        <v>31</v>
      </c>
      <c r="D13" s="46">
        <f t="shared" ref="D13:AK13" si="4">+D14-D8-D11</f>
        <v>-7.1579489999999986</v>
      </c>
      <c r="E13" s="46">
        <f t="shared" si="4"/>
        <v>89.941115999999994</v>
      </c>
      <c r="F13" s="46">
        <f t="shared" si="4"/>
        <v>10.536645</v>
      </c>
      <c r="G13" s="46">
        <f t="shared" si="4"/>
        <v>2.9551010728600868</v>
      </c>
      <c r="H13" s="46">
        <f t="shared" si="4"/>
        <v>-2.2949989337299987</v>
      </c>
      <c r="I13" s="46">
        <f t="shared" si="4"/>
        <v>44.057821619039963</v>
      </c>
      <c r="J13" s="46">
        <f t="shared" si="4"/>
        <v>9.1806819999999991</v>
      </c>
      <c r="K13" s="46">
        <f t="shared" si="4"/>
        <v>32.433145000000003</v>
      </c>
      <c r="L13" s="46">
        <f t="shared" si="4"/>
        <v>12.535137000000001</v>
      </c>
      <c r="M13" s="46">
        <f t="shared" si="4"/>
        <v>30.163788</v>
      </c>
      <c r="N13" s="46">
        <f t="shared" si="4"/>
        <v>35.900147000000004</v>
      </c>
      <c r="O13" s="46">
        <f t="shared" si="4"/>
        <v>68.087451000000001</v>
      </c>
      <c r="P13" s="46">
        <f t="shared" si="4"/>
        <v>16</v>
      </c>
      <c r="Q13" s="46">
        <f t="shared" si="4"/>
        <v>113</v>
      </c>
      <c r="R13" s="46">
        <f t="shared" si="4"/>
        <v>288</v>
      </c>
      <c r="S13" s="46">
        <f t="shared" si="4"/>
        <v>56</v>
      </c>
      <c r="T13" s="46">
        <f t="shared" si="4"/>
        <v>0</v>
      </c>
      <c r="U13" s="46">
        <f t="shared" si="4"/>
        <v>-13</v>
      </c>
      <c r="V13" s="46">
        <f t="shared" si="4"/>
        <v>37</v>
      </c>
      <c r="W13" s="46">
        <f t="shared" si="4"/>
        <v>58</v>
      </c>
      <c r="X13" s="46">
        <f t="shared" si="4"/>
        <v>116</v>
      </c>
      <c r="Y13" s="46">
        <f t="shared" si="4"/>
        <v>140.1</v>
      </c>
      <c r="Z13" s="46">
        <f t="shared" si="4"/>
        <v>110.29999999999998</v>
      </c>
      <c r="AA13" s="46">
        <f t="shared" si="4"/>
        <v>114.30000000000001</v>
      </c>
      <c r="AB13" s="46">
        <f t="shared" si="4"/>
        <v>32</v>
      </c>
      <c r="AC13" s="46">
        <f t="shared" si="4"/>
        <v>182</v>
      </c>
      <c r="AD13" s="46">
        <f t="shared" si="4"/>
        <v>88</v>
      </c>
      <c r="AE13" s="46">
        <f t="shared" si="4"/>
        <v>74</v>
      </c>
      <c r="AF13" s="46">
        <f t="shared" si="4"/>
        <v>118</v>
      </c>
      <c r="AG13" s="46">
        <f t="shared" si="4"/>
        <v>81</v>
      </c>
      <c r="AH13" s="46">
        <f t="shared" si="4"/>
        <v>135</v>
      </c>
      <c r="AI13" s="46">
        <f t="shared" si="4"/>
        <v>147</v>
      </c>
      <c r="AJ13" s="46">
        <f t="shared" si="4"/>
        <v>91</v>
      </c>
      <c r="AK13" s="46">
        <f t="shared" si="4"/>
        <v>140</v>
      </c>
      <c r="AL13" s="46">
        <f>+AL14-AL12</f>
        <v>150</v>
      </c>
      <c r="AM13" s="46">
        <f>+AM14-AM12</f>
        <v>199</v>
      </c>
      <c r="AN13" s="46">
        <f>+AN14-AN12</f>
        <v>-97</v>
      </c>
      <c r="AO13" s="46">
        <f>+AO14-AO12</f>
        <v>192</v>
      </c>
      <c r="AP13" s="46">
        <f t="shared" ref="AP13:AT13" si="5">+AP14-AP12</f>
        <v>102</v>
      </c>
      <c r="AQ13" s="46">
        <f t="shared" si="5"/>
        <v>54</v>
      </c>
      <c r="AR13" s="46">
        <f t="shared" si="5"/>
        <v>209</v>
      </c>
      <c r="AS13" s="46">
        <f t="shared" si="5"/>
        <v>231</v>
      </c>
      <c r="AT13" s="46">
        <f t="shared" si="5"/>
        <v>337</v>
      </c>
      <c r="AU13" s="46">
        <v>200</v>
      </c>
      <c r="AV13" s="46">
        <v>286</v>
      </c>
      <c r="AW13" s="46">
        <f>+AW14-AW12</f>
        <v>408</v>
      </c>
      <c r="AX13" s="46">
        <v>347</v>
      </c>
      <c r="AY13" s="46">
        <v>410</v>
      </c>
      <c r="AZ13" s="46">
        <f>+AZ14-AZ12</f>
        <v>200</v>
      </c>
      <c r="BA13" s="46">
        <f t="shared" ref="BA13:BK13" si="6">+BA14-BA12</f>
        <v>381</v>
      </c>
      <c r="BB13" s="46">
        <f t="shared" si="6"/>
        <v>196</v>
      </c>
      <c r="BC13" s="46">
        <f t="shared" si="6"/>
        <v>-20</v>
      </c>
      <c r="BD13" s="46">
        <f t="shared" si="6"/>
        <v>74</v>
      </c>
      <c r="BE13" s="46">
        <f t="shared" si="6"/>
        <v>31</v>
      </c>
      <c r="BF13" s="46">
        <f t="shared" si="6"/>
        <v>130</v>
      </c>
      <c r="BG13" s="46">
        <f t="shared" si="6"/>
        <v>134</v>
      </c>
      <c r="BH13" s="46">
        <f t="shared" si="6"/>
        <v>139</v>
      </c>
      <c r="BI13" s="46">
        <f t="shared" si="6"/>
        <v>349</v>
      </c>
      <c r="BJ13" s="46">
        <f t="shared" si="6"/>
        <v>329</v>
      </c>
      <c r="BK13" s="46">
        <f t="shared" si="6"/>
        <v>146</v>
      </c>
      <c r="BL13" s="46">
        <v>74</v>
      </c>
      <c r="BM13" s="46">
        <v>201</v>
      </c>
      <c r="BN13" s="46">
        <v>86</v>
      </c>
      <c r="BO13" s="46">
        <v>77</v>
      </c>
      <c r="BP13" s="46">
        <v>125</v>
      </c>
      <c r="BQ13" s="46">
        <v>237</v>
      </c>
      <c r="BR13" s="46">
        <v>-9</v>
      </c>
      <c r="BS13" s="46">
        <v>-31</v>
      </c>
      <c r="BT13" s="46">
        <v>57</v>
      </c>
      <c r="BU13" s="46">
        <v>-33</v>
      </c>
      <c r="BV13" s="46">
        <v>163</v>
      </c>
      <c r="BW13" s="46">
        <v>39</v>
      </c>
      <c r="BX13" s="46">
        <f>BX14-BX12</f>
        <v>-291</v>
      </c>
      <c r="BY13" s="46">
        <f>+BY14-BY12</f>
        <v>-127</v>
      </c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</row>
    <row r="14" spans="1:94" s="9" customFormat="1" ht="16.5" customHeight="1" x14ac:dyDescent="0.25">
      <c r="C14" s="9" t="s">
        <v>32</v>
      </c>
      <c r="D14" s="45">
        <v>-57</v>
      </c>
      <c r="E14" s="45">
        <v>220</v>
      </c>
      <c r="F14" s="45">
        <v>-101</v>
      </c>
      <c r="G14" s="45">
        <v>-240.28544192713991</v>
      </c>
      <c r="H14" s="45">
        <v>-185.36045993373</v>
      </c>
      <c r="I14" s="45">
        <v>-74.131578380960036</v>
      </c>
      <c r="J14" s="45">
        <v>29</v>
      </c>
      <c r="K14" s="45">
        <v>-124</v>
      </c>
      <c r="L14" s="45">
        <v>-138</v>
      </c>
      <c r="M14" s="45">
        <v>-65</v>
      </c>
      <c r="N14" s="45">
        <v>-94</v>
      </c>
      <c r="O14" s="45">
        <v>50</v>
      </c>
      <c r="P14" s="45">
        <v>-59</v>
      </c>
      <c r="Q14" s="45">
        <v>308</v>
      </c>
      <c r="R14" s="45">
        <v>132</v>
      </c>
      <c r="S14" s="45">
        <v>-28</v>
      </c>
      <c r="T14" s="45">
        <v>9</v>
      </c>
      <c r="U14" s="45">
        <v>-43</v>
      </c>
      <c r="V14" s="45">
        <v>4</v>
      </c>
      <c r="W14" s="45">
        <v>-12</v>
      </c>
      <c r="X14" s="45">
        <v>-1</v>
      </c>
      <c r="Y14" s="45">
        <v>110.5</v>
      </c>
      <c r="Z14" s="45">
        <v>147.1</v>
      </c>
      <c r="AA14" s="45">
        <v>228.5</v>
      </c>
      <c r="AB14" s="45">
        <v>182</v>
      </c>
      <c r="AC14" s="45">
        <v>612</v>
      </c>
      <c r="AD14" s="45">
        <v>221</v>
      </c>
      <c r="AE14" s="45">
        <v>130</v>
      </c>
      <c r="AF14" s="45">
        <v>241</v>
      </c>
      <c r="AG14" s="45">
        <v>299</v>
      </c>
      <c r="AH14" s="45">
        <v>346</v>
      </c>
      <c r="AI14" s="45">
        <v>375</v>
      </c>
      <c r="AJ14" s="45">
        <v>293</v>
      </c>
      <c r="AK14" s="42">
        <v>311</v>
      </c>
      <c r="AL14" s="42">
        <v>351</v>
      </c>
      <c r="AM14" s="42">
        <v>322</v>
      </c>
      <c r="AN14" s="45">
        <v>326</v>
      </c>
      <c r="AO14" s="45">
        <v>783</v>
      </c>
      <c r="AP14" s="45">
        <v>357</v>
      </c>
      <c r="AQ14" s="45">
        <v>42</v>
      </c>
      <c r="AR14" s="45">
        <v>173</v>
      </c>
      <c r="AS14" s="45">
        <v>174</v>
      </c>
      <c r="AT14" s="45">
        <v>267</v>
      </c>
      <c r="AU14" s="45">
        <v>179</v>
      </c>
      <c r="AV14" s="45">
        <v>-40</v>
      </c>
      <c r="AW14" s="42">
        <v>150</v>
      </c>
      <c r="AX14" s="42">
        <v>123</v>
      </c>
      <c r="AY14" s="42">
        <v>156</v>
      </c>
      <c r="AZ14" s="42">
        <v>30</v>
      </c>
      <c r="BA14" s="42">
        <v>488</v>
      </c>
      <c r="BB14" s="42">
        <v>-14</v>
      </c>
      <c r="BC14" s="42">
        <v>-252</v>
      </c>
      <c r="BD14" s="42">
        <v>-34</v>
      </c>
      <c r="BE14" s="42">
        <v>-138</v>
      </c>
      <c r="BF14" s="42">
        <v>196</v>
      </c>
      <c r="BG14" s="42">
        <v>-45</v>
      </c>
      <c r="BH14" s="42">
        <v>-168</v>
      </c>
      <c r="BI14" s="42">
        <v>-27</v>
      </c>
      <c r="BJ14" s="42">
        <v>-83</v>
      </c>
      <c r="BK14" s="42">
        <v>-118</v>
      </c>
      <c r="BL14" s="42">
        <v>-268</v>
      </c>
      <c r="BM14" s="42">
        <v>361</v>
      </c>
      <c r="BN14" s="42">
        <v>-47</v>
      </c>
      <c r="BO14" s="42">
        <v>-192</v>
      </c>
      <c r="BP14" s="42">
        <v>-2</v>
      </c>
      <c r="BQ14" s="42">
        <v>21</v>
      </c>
      <c r="BR14" s="42">
        <v>261</v>
      </c>
      <c r="BS14" s="42">
        <v>0</v>
      </c>
      <c r="BT14" s="42">
        <v>69</v>
      </c>
      <c r="BU14" s="42">
        <v>144</v>
      </c>
      <c r="BV14" s="42">
        <v>221</v>
      </c>
      <c r="BW14" s="42">
        <v>188</v>
      </c>
      <c r="BX14" s="42">
        <v>112</v>
      </c>
      <c r="BY14" s="42">
        <v>398</v>
      </c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</row>
    <row r="15" spans="1:94" s="9" customFormat="1" ht="16.5" customHeight="1" x14ac:dyDescent="0.25">
      <c r="P15" s="45"/>
      <c r="Q15" s="45"/>
      <c r="R15" s="45"/>
      <c r="S15" s="45"/>
      <c r="T15" s="45"/>
      <c r="U15" s="45"/>
      <c r="V15" s="45"/>
      <c r="W15" s="45"/>
      <c r="X15" s="45"/>
      <c r="Y15" s="45"/>
      <c r="AM15" s="42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</row>
    <row r="16" spans="1:94" s="10" customFormat="1" ht="16.5" customHeight="1" x14ac:dyDescent="0.25">
      <c r="B16" s="92" t="s">
        <v>33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2"/>
      <c r="AL16" s="52"/>
      <c r="AM16" s="42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8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</row>
    <row r="17" spans="2:94" s="9" customFormat="1" ht="16.5" customHeight="1" x14ac:dyDescent="0.25">
      <c r="C17" s="9" t="s">
        <v>34</v>
      </c>
      <c r="D17" s="45">
        <v>-17</v>
      </c>
      <c r="E17" s="45">
        <v>12</v>
      </c>
      <c r="F17" s="45">
        <v>-11</v>
      </c>
      <c r="G17" s="45">
        <v>-26</v>
      </c>
      <c r="H17" s="45">
        <v>-23</v>
      </c>
      <c r="I17" s="45">
        <v>-33</v>
      </c>
      <c r="J17" s="45">
        <v>-23</v>
      </c>
      <c r="K17" s="45">
        <v>-16</v>
      </c>
      <c r="L17" s="45">
        <v>-21</v>
      </c>
      <c r="M17" s="45">
        <v>-40</v>
      </c>
      <c r="N17" s="45">
        <v>-22</v>
      </c>
      <c r="O17" s="45">
        <v>-52</v>
      </c>
      <c r="P17" s="45">
        <v>-31</v>
      </c>
      <c r="Q17" s="45">
        <v>-13</v>
      </c>
      <c r="R17" s="45">
        <v>-37</v>
      </c>
      <c r="S17" s="45">
        <v>-25</v>
      </c>
      <c r="T17" s="45">
        <v>-16</v>
      </c>
      <c r="U17" s="45">
        <v>-19</v>
      </c>
      <c r="V17" s="45">
        <v>-24</v>
      </c>
      <c r="W17" s="45">
        <v>-26</v>
      </c>
      <c r="X17" s="45">
        <v>-27</v>
      </c>
      <c r="Y17" s="45">
        <v>-37</v>
      </c>
      <c r="Z17" s="45">
        <v>-16</v>
      </c>
      <c r="AA17" s="45">
        <v>-36</v>
      </c>
      <c r="AB17" s="45">
        <v>-30</v>
      </c>
      <c r="AC17" s="45">
        <v>-28</v>
      </c>
      <c r="AD17" s="45">
        <v>-51</v>
      </c>
      <c r="AE17" s="45">
        <v>-32</v>
      </c>
      <c r="AF17" s="45">
        <v>-18</v>
      </c>
      <c r="AG17" s="45">
        <v>-10</v>
      </c>
      <c r="AH17" s="45">
        <v>-10</v>
      </c>
      <c r="AI17" s="45">
        <v>11</v>
      </c>
      <c r="AJ17" s="45">
        <v>9</v>
      </c>
      <c r="AK17" s="42">
        <v>-9</v>
      </c>
      <c r="AL17" s="42">
        <v>-58</v>
      </c>
      <c r="AM17" s="42">
        <v>-62</v>
      </c>
      <c r="AN17" s="45">
        <v>-46</v>
      </c>
      <c r="AO17" s="45">
        <v>8</v>
      </c>
      <c r="AP17" s="45">
        <v>-24</v>
      </c>
      <c r="AQ17" s="45">
        <v>-23</v>
      </c>
      <c r="AR17" s="45">
        <v>-34</v>
      </c>
      <c r="AS17" s="45">
        <v>-15</v>
      </c>
      <c r="AT17" s="45">
        <v>-15</v>
      </c>
      <c r="AU17" s="45">
        <v>-4</v>
      </c>
      <c r="AV17" s="45">
        <v>-21</v>
      </c>
      <c r="AW17" s="42">
        <v>-42</v>
      </c>
      <c r="AX17" s="42">
        <v>-73</v>
      </c>
      <c r="AY17" s="42">
        <v>-33</v>
      </c>
      <c r="AZ17" s="42">
        <v>-22</v>
      </c>
      <c r="BA17" s="42">
        <v>31</v>
      </c>
      <c r="BB17" s="42">
        <v>45</v>
      </c>
      <c r="BC17" s="42">
        <v>-6</v>
      </c>
      <c r="BD17" s="42">
        <v>22</v>
      </c>
      <c r="BE17" s="42">
        <v>-1</v>
      </c>
      <c r="BF17" s="42">
        <v>18</v>
      </c>
      <c r="BG17" s="42">
        <v>19</v>
      </c>
      <c r="BH17" s="42">
        <v>17</v>
      </c>
      <c r="BI17" s="42">
        <v>-3</v>
      </c>
      <c r="BJ17" s="42">
        <v>-3</v>
      </c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</row>
    <row r="18" spans="2:94" s="9" customFormat="1" ht="16.5" customHeight="1" x14ac:dyDescent="0.25">
      <c r="C18" s="9" t="s">
        <v>29</v>
      </c>
      <c r="D18" s="46">
        <v>3.2579009231720097</v>
      </c>
      <c r="E18" s="46">
        <v>3.6758803817270049</v>
      </c>
      <c r="F18" s="46">
        <v>-5.0700718975356063</v>
      </c>
      <c r="G18" s="46">
        <v>-9.8050468270462527</v>
      </c>
      <c r="H18" s="46">
        <v>0.76074013400001483</v>
      </c>
      <c r="I18" s="46">
        <v>4.6827514541068993</v>
      </c>
      <c r="J18" s="46">
        <v>8.5025028169343422</v>
      </c>
      <c r="K18" s="46">
        <v>7.3578862572616845</v>
      </c>
      <c r="L18" s="46">
        <v>5.8618009301199931</v>
      </c>
      <c r="M18" s="46">
        <v>10.022822468954121</v>
      </c>
      <c r="N18" s="46">
        <v>1.2356623478839701</v>
      </c>
      <c r="O18" s="46">
        <v>7.7262703713170007</v>
      </c>
      <c r="P18" s="46">
        <v>1</v>
      </c>
      <c r="Q18" s="46">
        <v>12</v>
      </c>
      <c r="R18" s="46">
        <v>1</v>
      </c>
      <c r="S18" s="46">
        <v>4</v>
      </c>
      <c r="T18" s="46">
        <v>2</v>
      </c>
      <c r="U18" s="46">
        <v>9</v>
      </c>
      <c r="V18" s="46">
        <v>9</v>
      </c>
      <c r="W18" s="46">
        <v>9</v>
      </c>
      <c r="X18" s="46">
        <v>7</v>
      </c>
      <c r="Y18" s="46">
        <v>19</v>
      </c>
      <c r="Z18" s="46">
        <v>20</v>
      </c>
      <c r="AA18" s="46">
        <v>20</v>
      </c>
      <c r="AB18" s="46">
        <v>21</v>
      </c>
      <c r="AC18" s="46">
        <v>31</v>
      </c>
      <c r="AD18" s="46">
        <v>16</v>
      </c>
      <c r="AE18" s="46">
        <v>14</v>
      </c>
      <c r="AF18" s="46">
        <v>13</v>
      </c>
      <c r="AG18" s="46">
        <v>11</v>
      </c>
      <c r="AH18" s="46">
        <v>25</v>
      </c>
      <c r="AI18" s="46">
        <v>16</v>
      </c>
      <c r="AJ18" s="46">
        <v>13</v>
      </c>
      <c r="AK18" s="46">
        <v>9.9</v>
      </c>
      <c r="AL18" s="46">
        <v>10</v>
      </c>
      <c r="AM18" s="46">
        <v>0</v>
      </c>
      <c r="AN18" s="46">
        <v>8</v>
      </c>
      <c r="AO18" s="46">
        <v>15</v>
      </c>
      <c r="AP18" s="46">
        <v>6</v>
      </c>
      <c r="AQ18" s="46">
        <v>-2</v>
      </c>
      <c r="AR18" s="46">
        <v>-6</v>
      </c>
      <c r="AS18" s="46">
        <v>-11</v>
      </c>
      <c r="AT18" s="46">
        <v>-3</v>
      </c>
      <c r="AU18" s="46">
        <v>-6</v>
      </c>
      <c r="AV18" s="46">
        <v>-9</v>
      </c>
      <c r="AW18" s="46">
        <v>-10</v>
      </c>
      <c r="AX18" s="46">
        <v>5</v>
      </c>
      <c r="AY18" s="46">
        <v>-30</v>
      </c>
      <c r="AZ18" s="46">
        <v>-5</v>
      </c>
      <c r="BA18" s="46">
        <v>5</v>
      </c>
      <c r="BB18" s="46">
        <v>-2</v>
      </c>
      <c r="BC18" s="46">
        <v>1</v>
      </c>
      <c r="BD18" s="46">
        <v>-21</v>
      </c>
      <c r="BE18" s="46">
        <v>-13</v>
      </c>
      <c r="BF18" s="46">
        <v>-8</v>
      </c>
      <c r="BG18" s="46">
        <v>-15</v>
      </c>
      <c r="BH18" s="46">
        <v>-20</v>
      </c>
      <c r="BI18" s="46">
        <v>-9</v>
      </c>
      <c r="BJ18" s="46">
        <v>-8</v>
      </c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9" customFormat="1" ht="16.5" customHeight="1" x14ac:dyDescent="0.25">
      <c r="C19" s="9" t="s">
        <v>30</v>
      </c>
      <c r="D19" s="45">
        <f t="shared" ref="D19:O19" si="7">+D17+D18</f>
        <v>-13.742099076827991</v>
      </c>
      <c r="E19" s="45">
        <f t="shared" si="7"/>
        <v>15.675880381727005</v>
      </c>
      <c r="F19" s="45">
        <f t="shared" si="7"/>
        <v>-16.070071897535605</v>
      </c>
      <c r="G19" s="45">
        <f t="shared" si="7"/>
        <v>-35.805046827046255</v>
      </c>
      <c r="H19" s="45">
        <f t="shared" si="7"/>
        <v>-22.239259865999983</v>
      </c>
      <c r="I19" s="45">
        <f t="shared" si="7"/>
        <v>-28.317248545893101</v>
      </c>
      <c r="J19" s="45">
        <f t="shared" si="7"/>
        <v>-14.497497183065658</v>
      </c>
      <c r="K19" s="45">
        <f t="shared" si="7"/>
        <v>-8.6421137427383155</v>
      </c>
      <c r="L19" s="45">
        <f t="shared" si="7"/>
        <v>-15.138199069880006</v>
      </c>
      <c r="M19" s="45">
        <f t="shared" si="7"/>
        <v>-29.977177531045879</v>
      </c>
      <c r="N19" s="45">
        <f t="shared" si="7"/>
        <v>-20.76433765211603</v>
      </c>
      <c r="O19" s="45">
        <f t="shared" si="7"/>
        <v>-44.273729628683</v>
      </c>
      <c r="P19" s="45">
        <v>-30</v>
      </c>
      <c r="Q19" s="45">
        <v>-1</v>
      </c>
      <c r="R19" s="45">
        <v>-36</v>
      </c>
      <c r="S19" s="45">
        <v>-21</v>
      </c>
      <c r="T19" s="45">
        <v>-14</v>
      </c>
      <c r="U19" s="45">
        <v>-10</v>
      </c>
      <c r="V19" s="45">
        <v>-15</v>
      </c>
      <c r="W19" s="45">
        <v>-17</v>
      </c>
      <c r="X19" s="45">
        <v>-20</v>
      </c>
      <c r="Y19" s="45">
        <v>-18</v>
      </c>
      <c r="Z19" s="45">
        <v>4</v>
      </c>
      <c r="AA19" s="45">
        <v>-16</v>
      </c>
      <c r="AB19" s="45">
        <v>-9</v>
      </c>
      <c r="AC19" s="45">
        <v>3</v>
      </c>
      <c r="AD19" s="45">
        <v>-35</v>
      </c>
      <c r="AE19" s="45">
        <v>-18</v>
      </c>
      <c r="AF19" s="45">
        <v>-5</v>
      </c>
      <c r="AG19" s="45">
        <v>1</v>
      </c>
      <c r="AH19" s="45">
        <v>15</v>
      </c>
      <c r="AI19" s="45">
        <v>27</v>
      </c>
      <c r="AJ19" s="45">
        <v>22</v>
      </c>
      <c r="AK19" s="42">
        <v>1</v>
      </c>
      <c r="AL19" s="42">
        <v>-48</v>
      </c>
      <c r="AM19" s="42">
        <v>-62</v>
      </c>
      <c r="AN19" s="42">
        <v>-38</v>
      </c>
      <c r="AO19" s="42">
        <v>23</v>
      </c>
      <c r="AP19" s="42">
        <v>-18</v>
      </c>
      <c r="AQ19" s="42">
        <v>-25</v>
      </c>
      <c r="AR19" s="42">
        <v>-40</v>
      </c>
      <c r="AS19" s="42">
        <v>-26</v>
      </c>
      <c r="AT19" s="42">
        <v>-18</v>
      </c>
      <c r="AU19" s="42">
        <v>-10</v>
      </c>
      <c r="AV19" s="42">
        <v>-30</v>
      </c>
      <c r="AW19" s="42">
        <v>-52</v>
      </c>
      <c r="AX19" s="42">
        <v>-68</v>
      </c>
      <c r="AY19" s="42">
        <v>-63</v>
      </c>
      <c r="AZ19" s="42">
        <v>-27</v>
      </c>
      <c r="BA19" s="42">
        <v>36</v>
      </c>
      <c r="BB19" s="42">
        <v>43</v>
      </c>
      <c r="BC19" s="42">
        <v>-5</v>
      </c>
      <c r="BD19" s="42">
        <v>1</v>
      </c>
      <c r="BE19" s="42">
        <v>-14</v>
      </c>
      <c r="BF19" s="42">
        <v>10</v>
      </c>
      <c r="BG19" s="42">
        <v>4</v>
      </c>
      <c r="BH19" s="42">
        <v>-3</v>
      </c>
      <c r="BI19" s="42">
        <v>-12</v>
      </c>
      <c r="BJ19" s="42">
        <v>-11</v>
      </c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s="9" customFormat="1" ht="16.5" customHeight="1" x14ac:dyDescent="0.25">
      <c r="C20" s="9" t="s">
        <v>31</v>
      </c>
      <c r="D20" s="46">
        <f t="shared" ref="D20:AR20" si="8">+D21-D17-D18</f>
        <v>-30.257900923172009</v>
      </c>
      <c r="E20" s="46">
        <f t="shared" si="8"/>
        <v>-81.675880381727012</v>
      </c>
      <c r="F20" s="46">
        <f t="shared" si="8"/>
        <v>-71.929928102464388</v>
      </c>
      <c r="G20" s="46">
        <f t="shared" si="8"/>
        <v>-110.19495317295375</v>
      </c>
      <c r="H20" s="46">
        <f t="shared" si="8"/>
        <v>13.239259865999985</v>
      </c>
      <c r="I20" s="46">
        <f t="shared" si="8"/>
        <v>-5.6827514541068993</v>
      </c>
      <c r="J20" s="46">
        <f t="shared" si="8"/>
        <v>83.497497183065661</v>
      </c>
      <c r="K20" s="46">
        <f t="shared" si="8"/>
        <v>-92.357886257261683</v>
      </c>
      <c r="L20" s="46">
        <f t="shared" si="8"/>
        <v>-131.86180093011998</v>
      </c>
      <c r="M20" s="46">
        <f t="shared" si="8"/>
        <v>-58.022822468954118</v>
      </c>
      <c r="N20" s="46">
        <f t="shared" si="8"/>
        <v>60.764337652116026</v>
      </c>
      <c r="O20" s="46">
        <f t="shared" si="8"/>
        <v>69.273729628683</v>
      </c>
      <c r="P20" s="46">
        <f t="shared" si="8"/>
        <v>38</v>
      </c>
      <c r="Q20" s="46">
        <f t="shared" si="8"/>
        <v>53</v>
      </c>
      <c r="R20" s="46">
        <f t="shared" si="8"/>
        <v>92</v>
      </c>
      <c r="S20" s="46">
        <f t="shared" si="8"/>
        <v>131</v>
      </c>
      <c r="T20" s="46">
        <f t="shared" si="8"/>
        <v>28</v>
      </c>
      <c r="U20" s="46">
        <f t="shared" si="8"/>
        <v>40</v>
      </c>
      <c r="V20" s="46">
        <f t="shared" si="8"/>
        <v>-80</v>
      </c>
      <c r="W20" s="46">
        <f t="shared" si="8"/>
        <v>-37</v>
      </c>
      <c r="X20" s="46">
        <f t="shared" si="8"/>
        <v>23</v>
      </c>
      <c r="Y20" s="46">
        <f t="shared" si="8"/>
        <v>23</v>
      </c>
      <c r="Z20" s="46">
        <f t="shared" si="8"/>
        <v>129</v>
      </c>
      <c r="AA20" s="46">
        <f t="shared" si="8"/>
        <v>127</v>
      </c>
      <c r="AB20" s="46">
        <f t="shared" si="8"/>
        <v>-128</v>
      </c>
      <c r="AC20" s="46">
        <f t="shared" si="8"/>
        <v>99</v>
      </c>
      <c r="AD20" s="46">
        <f t="shared" si="8"/>
        <v>61</v>
      </c>
      <c r="AE20" s="46">
        <f t="shared" si="8"/>
        <v>83</v>
      </c>
      <c r="AF20" s="46">
        <f t="shared" si="8"/>
        <v>78</v>
      </c>
      <c r="AG20" s="46">
        <f t="shared" si="8"/>
        <v>-23</v>
      </c>
      <c r="AH20" s="46">
        <f t="shared" si="8"/>
        <v>31</v>
      </c>
      <c r="AI20" s="46">
        <f t="shared" si="8"/>
        <v>117</v>
      </c>
      <c r="AJ20" s="46">
        <f t="shared" si="8"/>
        <v>46</v>
      </c>
      <c r="AK20" s="46">
        <f t="shared" si="8"/>
        <v>1.0999999999999996</v>
      </c>
      <c r="AL20" s="46">
        <f t="shared" si="8"/>
        <v>178</v>
      </c>
      <c r="AM20" s="46">
        <f t="shared" si="8"/>
        <v>53</v>
      </c>
      <c r="AN20" s="46">
        <f t="shared" si="8"/>
        <v>45</v>
      </c>
      <c r="AO20" s="46">
        <f t="shared" si="8"/>
        <v>63</v>
      </c>
      <c r="AP20" s="46">
        <f t="shared" si="8"/>
        <v>85</v>
      </c>
      <c r="AQ20" s="46">
        <f t="shared" si="8"/>
        <v>-67</v>
      </c>
      <c r="AR20" s="46">
        <f t="shared" si="8"/>
        <v>95</v>
      </c>
      <c r="AS20" s="46">
        <v>74</v>
      </c>
      <c r="AT20" s="46">
        <v>48</v>
      </c>
      <c r="AU20" s="46">
        <v>59</v>
      </c>
      <c r="AV20" s="46">
        <v>-10</v>
      </c>
      <c r="AW20" s="46">
        <v>169</v>
      </c>
      <c r="AX20" s="46">
        <v>40</v>
      </c>
      <c r="AY20" s="46">
        <v>19</v>
      </c>
      <c r="AZ20" s="46">
        <f>+AZ21-AZ19</f>
        <v>58</v>
      </c>
      <c r="BA20" s="46">
        <f t="shared" ref="BA20:BJ20" si="9">+BA21-BA19</f>
        <v>119</v>
      </c>
      <c r="BB20" s="46">
        <f t="shared" si="9"/>
        <v>84</v>
      </c>
      <c r="BC20" s="46">
        <f t="shared" si="9"/>
        <v>26</v>
      </c>
      <c r="BD20" s="46">
        <f t="shared" si="9"/>
        <v>-71</v>
      </c>
      <c r="BE20" s="46">
        <f t="shared" si="9"/>
        <v>-25</v>
      </c>
      <c r="BF20" s="46">
        <f t="shared" si="9"/>
        <v>14</v>
      </c>
      <c r="BG20" s="46">
        <f t="shared" si="9"/>
        <v>49</v>
      </c>
      <c r="BH20" s="46">
        <f t="shared" si="9"/>
        <v>42</v>
      </c>
      <c r="BI20" s="46">
        <f t="shared" si="9"/>
        <v>302</v>
      </c>
      <c r="BJ20" s="46">
        <f t="shared" si="9"/>
        <v>108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</row>
    <row r="21" spans="2:94" s="9" customFormat="1" ht="16.5" customHeight="1" x14ac:dyDescent="0.25">
      <c r="C21" s="9" t="s">
        <v>32</v>
      </c>
      <c r="D21" s="45">
        <v>-44</v>
      </c>
      <c r="E21" s="45">
        <v>-66</v>
      </c>
      <c r="F21" s="45">
        <v>-88</v>
      </c>
      <c r="G21" s="45">
        <v>-146</v>
      </c>
      <c r="H21" s="45">
        <v>-9</v>
      </c>
      <c r="I21" s="45">
        <v>-34</v>
      </c>
      <c r="J21" s="45">
        <v>69</v>
      </c>
      <c r="K21" s="45">
        <v>-101</v>
      </c>
      <c r="L21" s="45">
        <v>-147</v>
      </c>
      <c r="M21" s="45">
        <v>-88</v>
      </c>
      <c r="N21" s="45">
        <v>40</v>
      </c>
      <c r="O21" s="45">
        <v>25</v>
      </c>
      <c r="P21" s="45">
        <v>8</v>
      </c>
      <c r="Q21" s="45">
        <v>52</v>
      </c>
      <c r="R21" s="45">
        <v>56</v>
      </c>
      <c r="S21" s="45">
        <v>110</v>
      </c>
      <c r="T21" s="45">
        <v>14</v>
      </c>
      <c r="U21" s="45">
        <v>30</v>
      </c>
      <c r="V21" s="45">
        <v>-95</v>
      </c>
      <c r="W21" s="45">
        <v>-54</v>
      </c>
      <c r="X21" s="45">
        <v>3</v>
      </c>
      <c r="Y21" s="45">
        <v>5</v>
      </c>
      <c r="Z21" s="45">
        <v>133</v>
      </c>
      <c r="AA21" s="45">
        <v>111</v>
      </c>
      <c r="AB21" s="45">
        <v>-137</v>
      </c>
      <c r="AC21" s="45">
        <v>102</v>
      </c>
      <c r="AD21" s="45">
        <v>26</v>
      </c>
      <c r="AE21" s="45">
        <v>65</v>
      </c>
      <c r="AF21" s="45">
        <v>73</v>
      </c>
      <c r="AG21" s="45">
        <v>-22</v>
      </c>
      <c r="AH21" s="45">
        <v>46</v>
      </c>
      <c r="AI21" s="45">
        <v>144</v>
      </c>
      <c r="AJ21" s="45">
        <v>68</v>
      </c>
      <c r="AK21" s="42">
        <v>2</v>
      </c>
      <c r="AL21" s="42">
        <v>130</v>
      </c>
      <c r="AM21" s="42">
        <v>-9</v>
      </c>
      <c r="AN21" s="42">
        <v>7</v>
      </c>
      <c r="AO21" s="42">
        <v>86</v>
      </c>
      <c r="AP21" s="42">
        <v>67</v>
      </c>
      <c r="AQ21" s="42">
        <v>-92</v>
      </c>
      <c r="AR21" s="42">
        <v>55</v>
      </c>
      <c r="AS21" s="42">
        <v>48</v>
      </c>
      <c r="AT21" s="42">
        <v>30</v>
      </c>
      <c r="AU21" s="42">
        <v>49</v>
      </c>
      <c r="AV21" s="42">
        <v>-40</v>
      </c>
      <c r="AW21" s="42">
        <v>117</v>
      </c>
      <c r="AX21" s="42">
        <v>-28</v>
      </c>
      <c r="AY21" s="42">
        <v>-44</v>
      </c>
      <c r="AZ21" s="42">
        <v>31</v>
      </c>
      <c r="BA21" s="42">
        <v>155</v>
      </c>
      <c r="BB21" s="42">
        <v>127</v>
      </c>
      <c r="BC21" s="42">
        <v>21</v>
      </c>
      <c r="BD21" s="42">
        <v>-70</v>
      </c>
      <c r="BE21" s="42">
        <v>-39</v>
      </c>
      <c r="BF21" s="42">
        <v>24</v>
      </c>
      <c r="BG21" s="42">
        <v>53</v>
      </c>
      <c r="BH21" s="42">
        <v>39</v>
      </c>
      <c r="BI21" s="42">
        <v>290</v>
      </c>
      <c r="BJ21" s="42">
        <v>97</v>
      </c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</row>
    <row r="22" spans="2:94" s="9" customFormat="1" ht="16.5" customHeight="1" x14ac:dyDescent="0.25">
      <c r="P22" s="45"/>
      <c r="Q22" s="45"/>
      <c r="R22" s="45"/>
      <c r="S22" s="45"/>
      <c r="T22" s="45"/>
      <c r="U22" s="45"/>
      <c r="V22" s="45"/>
      <c r="W22" s="45"/>
      <c r="X22" s="45"/>
      <c r="Y22" s="45"/>
      <c r="AM22" s="4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</row>
    <row r="23" spans="2:94" s="10" customFormat="1" ht="16.5" customHeight="1" x14ac:dyDescent="0.25">
      <c r="B23" s="92" t="s">
        <v>35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AM23" s="52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</row>
    <row r="24" spans="2:94" s="9" customFormat="1" ht="16.5" customHeight="1" x14ac:dyDescent="0.25">
      <c r="C24" s="9" t="s">
        <v>36</v>
      </c>
      <c r="D24" s="45">
        <v>-48.172744010000201</v>
      </c>
      <c r="E24" s="45">
        <v>130</v>
      </c>
      <c r="F24" s="45">
        <v>65.896915039999953</v>
      </c>
      <c r="G24" s="45">
        <v>-42.797268179999946</v>
      </c>
      <c r="H24" s="45">
        <v>104.26026433999994</v>
      </c>
      <c r="I24" s="45">
        <v>145.50840779999999</v>
      </c>
      <c r="J24" s="45">
        <v>145.72380929999997</v>
      </c>
      <c r="K24" s="45">
        <v>-33.934266089999937</v>
      </c>
      <c r="L24" s="45">
        <v>25.541274509999994</v>
      </c>
      <c r="M24" s="45">
        <v>-57</v>
      </c>
      <c r="N24" s="45">
        <v>-8</v>
      </c>
      <c r="O24" s="45">
        <v>84</v>
      </c>
      <c r="P24" s="45">
        <v>267</v>
      </c>
      <c r="Q24" s="45">
        <v>377</v>
      </c>
      <c r="R24" s="45">
        <v>-289</v>
      </c>
      <c r="S24" s="45">
        <v>154</v>
      </c>
      <c r="T24" s="45">
        <v>84</v>
      </c>
      <c r="U24" s="45">
        <v>138</v>
      </c>
      <c r="V24" s="45">
        <v>136</v>
      </c>
      <c r="W24" s="45">
        <v>211</v>
      </c>
      <c r="X24" s="45">
        <v>502</v>
      </c>
      <c r="Y24" s="45">
        <v>171</v>
      </c>
      <c r="Z24" s="45">
        <v>733</v>
      </c>
      <c r="AA24" s="45">
        <v>472</v>
      </c>
      <c r="AB24" s="45">
        <v>304.29046772999999</v>
      </c>
      <c r="AC24" s="45">
        <v>628.42196204000004</v>
      </c>
      <c r="AD24" s="45">
        <v>557</v>
      </c>
      <c r="AE24" s="45">
        <v>396.39606387999999</v>
      </c>
      <c r="AF24" s="45">
        <v>360.21855426000002</v>
      </c>
      <c r="AG24" s="45">
        <v>349.81248160000001</v>
      </c>
      <c r="AH24" s="45">
        <v>328.50841716999997</v>
      </c>
      <c r="AI24" s="45">
        <v>290.23917160999997</v>
      </c>
      <c r="AJ24" s="45">
        <v>180.59928105</v>
      </c>
      <c r="AK24" s="42">
        <v>208.70109131000001</v>
      </c>
      <c r="AL24" s="42">
        <v>216</v>
      </c>
      <c r="AM24" s="52">
        <v>87</v>
      </c>
      <c r="AN24" s="42">
        <v>234</v>
      </c>
      <c r="AO24" s="42">
        <v>308</v>
      </c>
      <c r="AP24" s="42">
        <v>40</v>
      </c>
      <c r="AQ24" s="42">
        <v>-91</v>
      </c>
      <c r="AR24" s="42">
        <v>-264</v>
      </c>
      <c r="AS24" s="42">
        <v>-403</v>
      </c>
      <c r="AT24" s="42">
        <v>-164</v>
      </c>
      <c r="AU24" s="42">
        <v>-136</v>
      </c>
      <c r="AV24" s="42">
        <v>-294</v>
      </c>
      <c r="AW24" s="42">
        <v>-306</v>
      </c>
      <c r="AX24" s="42">
        <v>-318</v>
      </c>
      <c r="AY24" s="42">
        <v>-342</v>
      </c>
      <c r="AZ24" s="42">
        <v>-65</v>
      </c>
      <c r="BA24" s="42">
        <v>125</v>
      </c>
      <c r="BB24" s="42">
        <v>26</v>
      </c>
      <c r="BC24" s="42">
        <v>-151</v>
      </c>
      <c r="BD24" s="42">
        <v>-390</v>
      </c>
      <c r="BE24" s="42">
        <v>-160</v>
      </c>
      <c r="BF24" s="42">
        <v>-233</v>
      </c>
      <c r="BG24" s="42">
        <v>-236</v>
      </c>
      <c r="BH24" s="42">
        <v>-243</v>
      </c>
      <c r="BI24" s="42">
        <v>-365</v>
      </c>
      <c r="BJ24" s="42">
        <v>-299</v>
      </c>
      <c r="BK24" s="42">
        <v>-323</v>
      </c>
      <c r="BL24" s="42">
        <v>-226</v>
      </c>
      <c r="BM24" s="42">
        <v>-100</v>
      </c>
      <c r="BN24" s="42">
        <v>-200</v>
      </c>
      <c r="BO24" s="42">
        <v>-259</v>
      </c>
      <c r="BP24" s="42">
        <v>-286</v>
      </c>
      <c r="BQ24" s="42">
        <v>-361</v>
      </c>
      <c r="BR24" s="42">
        <v>-166</v>
      </c>
      <c r="BS24" s="42">
        <v>-159</v>
      </c>
      <c r="BT24" s="42">
        <v>-244</v>
      </c>
      <c r="BU24" s="42">
        <v>-167</v>
      </c>
      <c r="BV24" s="42">
        <v>-268</v>
      </c>
      <c r="BW24" s="42">
        <v>-264</v>
      </c>
      <c r="BX24" s="42">
        <v>-242</v>
      </c>
      <c r="BY24" s="42">
        <v>-138</v>
      </c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</row>
    <row r="25" spans="2:94" s="9" customFormat="1" ht="16.5" customHeight="1" x14ac:dyDescent="0.25">
      <c r="C25" s="9" t="s">
        <v>37</v>
      </c>
      <c r="D25" s="46">
        <v>33</v>
      </c>
      <c r="E25" s="46">
        <v>50</v>
      </c>
      <c r="F25" s="46">
        <v>59</v>
      </c>
      <c r="G25" s="46">
        <v>26</v>
      </c>
      <c r="H25" s="46">
        <v>15</v>
      </c>
      <c r="I25" s="46">
        <v>7</v>
      </c>
      <c r="J25" s="46">
        <v>168</v>
      </c>
      <c r="K25" s="46">
        <v>145</v>
      </c>
      <c r="L25" s="46">
        <v>2</v>
      </c>
      <c r="M25" s="46">
        <v>45</v>
      </c>
      <c r="N25" s="46">
        <v>74</v>
      </c>
      <c r="O25" s="46">
        <v>83</v>
      </c>
      <c r="P25" s="46">
        <v>59</v>
      </c>
      <c r="Q25" s="46">
        <v>91</v>
      </c>
      <c r="R25" s="46">
        <v>-68</v>
      </c>
      <c r="S25" s="46">
        <v>45</v>
      </c>
      <c r="T25" s="46">
        <v>67</v>
      </c>
      <c r="U25" s="46">
        <v>569</v>
      </c>
      <c r="V25" s="46">
        <v>87</v>
      </c>
      <c r="W25" s="46">
        <v>163</v>
      </c>
      <c r="X25" s="46">
        <v>-153</v>
      </c>
      <c r="Y25" s="46">
        <v>67</v>
      </c>
      <c r="Z25" s="46">
        <v>162</v>
      </c>
      <c r="AA25" s="46">
        <v>143</v>
      </c>
      <c r="AB25" s="46">
        <v>144</v>
      </c>
      <c r="AC25" s="46">
        <v>160</v>
      </c>
      <c r="AD25" s="46">
        <v>101</v>
      </c>
      <c r="AE25" s="46">
        <v>149</v>
      </c>
      <c r="AF25" s="46">
        <v>235</v>
      </c>
      <c r="AG25" s="46">
        <v>178</v>
      </c>
      <c r="AH25" s="46">
        <v>81</v>
      </c>
      <c r="AI25" s="46">
        <v>73</v>
      </c>
      <c r="AJ25" s="46">
        <v>166</v>
      </c>
      <c r="AK25" s="46">
        <v>70</v>
      </c>
      <c r="AL25" s="46">
        <v>65</v>
      </c>
      <c r="AM25" s="53">
        <v>110</v>
      </c>
      <c r="AN25" s="46">
        <v>584</v>
      </c>
      <c r="AO25" s="46">
        <v>121</v>
      </c>
      <c r="AP25" s="46">
        <v>13</v>
      </c>
      <c r="AQ25" s="46">
        <v>41</v>
      </c>
      <c r="AR25" s="46">
        <v>-57</v>
      </c>
      <c r="AS25" s="46">
        <v>-45</v>
      </c>
      <c r="AT25" s="46">
        <v>-14</v>
      </c>
      <c r="AU25" s="46">
        <v>-13</v>
      </c>
      <c r="AV25" s="46">
        <v>-59</v>
      </c>
      <c r="AW25" s="46">
        <v>-53</v>
      </c>
      <c r="AX25" s="46">
        <v>-14</v>
      </c>
      <c r="AY25" s="46">
        <v>201</v>
      </c>
      <c r="AZ25" s="46">
        <v>-166</v>
      </c>
      <c r="BA25" s="46">
        <v>84</v>
      </c>
      <c r="BB25" s="46">
        <v>68</v>
      </c>
      <c r="BC25" s="46">
        <v>62</v>
      </c>
      <c r="BD25" s="46">
        <v>25</v>
      </c>
      <c r="BE25" s="46">
        <v>-2</v>
      </c>
      <c r="BF25" s="46">
        <v>9</v>
      </c>
      <c r="BG25" s="46">
        <v>-2</v>
      </c>
      <c r="BH25" s="46">
        <v>6</v>
      </c>
      <c r="BI25" s="46">
        <v>9</v>
      </c>
      <c r="BJ25" s="46">
        <v>78</v>
      </c>
      <c r="BK25" s="46">
        <v>74</v>
      </c>
      <c r="BL25" s="46">
        <v>54</v>
      </c>
      <c r="BM25" s="46">
        <v>104</v>
      </c>
      <c r="BN25" s="46">
        <v>174</v>
      </c>
      <c r="BO25" s="46">
        <v>58</v>
      </c>
      <c r="BP25" s="46">
        <v>35</v>
      </c>
      <c r="BQ25" s="46">
        <v>68</v>
      </c>
      <c r="BR25" s="46">
        <v>93</v>
      </c>
      <c r="BS25" s="46">
        <v>67</v>
      </c>
      <c r="BT25" s="46">
        <v>113</v>
      </c>
      <c r="BU25" s="46">
        <v>26</v>
      </c>
      <c r="BV25" s="46">
        <v>113</v>
      </c>
      <c r="BW25" s="46">
        <v>183</v>
      </c>
      <c r="BX25" s="46">
        <v>177</v>
      </c>
      <c r="BY25" s="46">
        <v>134</v>
      </c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9" customFormat="1" ht="16.5" customHeight="1" x14ac:dyDescent="0.25">
      <c r="C26" s="9" t="s">
        <v>38</v>
      </c>
      <c r="D26" s="45">
        <f t="shared" ref="D26:L26" si="10">D24+D25</f>
        <v>-15.172744010000201</v>
      </c>
      <c r="E26" s="45">
        <f t="shared" si="10"/>
        <v>180</v>
      </c>
      <c r="F26" s="45">
        <f t="shared" si="10"/>
        <v>124.89691503999995</v>
      </c>
      <c r="G26" s="45">
        <f t="shared" si="10"/>
        <v>-16.797268179999946</v>
      </c>
      <c r="H26" s="45">
        <f t="shared" si="10"/>
        <v>119.26026433999994</v>
      </c>
      <c r="I26" s="45">
        <f t="shared" si="10"/>
        <v>152.50840779999999</v>
      </c>
      <c r="J26" s="45">
        <f t="shared" si="10"/>
        <v>313.72380929999997</v>
      </c>
      <c r="K26" s="45">
        <f t="shared" si="10"/>
        <v>111.06573391000006</v>
      </c>
      <c r="L26" s="45">
        <f t="shared" si="10"/>
        <v>27.541274509999994</v>
      </c>
      <c r="M26" s="45">
        <f t="shared" ref="M26:W26" si="11">M24+M25</f>
        <v>-12</v>
      </c>
      <c r="N26" s="45">
        <f t="shared" si="11"/>
        <v>66</v>
      </c>
      <c r="O26" s="45">
        <f t="shared" si="11"/>
        <v>167</v>
      </c>
      <c r="P26" s="45">
        <f t="shared" si="11"/>
        <v>326</v>
      </c>
      <c r="Q26" s="45">
        <f t="shared" si="11"/>
        <v>468</v>
      </c>
      <c r="R26" s="45">
        <f t="shared" si="11"/>
        <v>-357</v>
      </c>
      <c r="S26" s="45">
        <f t="shared" si="11"/>
        <v>199</v>
      </c>
      <c r="T26" s="45">
        <f t="shared" si="11"/>
        <v>151</v>
      </c>
      <c r="U26" s="45">
        <f t="shared" si="11"/>
        <v>707</v>
      </c>
      <c r="V26" s="45">
        <f t="shared" si="11"/>
        <v>223</v>
      </c>
      <c r="W26" s="45">
        <f t="shared" si="11"/>
        <v>374</v>
      </c>
      <c r="X26" s="45">
        <f>X24+X25</f>
        <v>349</v>
      </c>
      <c r="Y26" s="45">
        <f>Y24+Y25</f>
        <v>238</v>
      </c>
      <c r="Z26" s="45">
        <f>Z24+Z25</f>
        <v>895</v>
      </c>
      <c r="AA26" s="45">
        <f>AA24+AA25</f>
        <v>615</v>
      </c>
      <c r="AB26" s="45">
        <f>AB24+AB25</f>
        <v>448.29046772999999</v>
      </c>
      <c r="AC26" s="45">
        <f t="shared" ref="AC26:AK26" si="12">+AC24+AC25</f>
        <v>788.42196204000004</v>
      </c>
      <c r="AD26" s="45">
        <f t="shared" si="12"/>
        <v>658</v>
      </c>
      <c r="AE26" s="45">
        <f t="shared" si="12"/>
        <v>545.39606387999993</v>
      </c>
      <c r="AF26" s="45">
        <f t="shared" si="12"/>
        <v>595.21855426000002</v>
      </c>
      <c r="AG26" s="45">
        <f t="shared" si="12"/>
        <v>527.81248159999996</v>
      </c>
      <c r="AH26" s="45">
        <f t="shared" si="12"/>
        <v>409.50841716999997</v>
      </c>
      <c r="AI26" s="45">
        <f t="shared" si="12"/>
        <v>363.23917160999997</v>
      </c>
      <c r="AJ26" s="45">
        <f t="shared" si="12"/>
        <v>346.59928105</v>
      </c>
      <c r="AK26" s="42">
        <f t="shared" si="12"/>
        <v>278.70109131000004</v>
      </c>
      <c r="AL26" s="42">
        <f>+AL24+AL25</f>
        <v>281</v>
      </c>
      <c r="AM26" s="42">
        <f>+AM24+AM25</f>
        <v>197</v>
      </c>
      <c r="AN26" s="45">
        <v>818</v>
      </c>
      <c r="AO26" s="45">
        <v>429</v>
      </c>
      <c r="AP26" s="45">
        <v>53</v>
      </c>
      <c r="AQ26" s="45">
        <v>-50</v>
      </c>
      <c r="AR26" s="45">
        <v>-321</v>
      </c>
      <c r="AS26" s="45">
        <v>-448</v>
      </c>
      <c r="AT26" s="45">
        <v>-178</v>
      </c>
      <c r="AU26" s="45">
        <v>-149</v>
      </c>
      <c r="AV26" s="45">
        <v>-353</v>
      </c>
      <c r="AW26" s="45">
        <v>-359</v>
      </c>
      <c r="AX26" s="45">
        <v>-332</v>
      </c>
      <c r="AY26" s="45">
        <v>-141</v>
      </c>
      <c r="AZ26" s="45">
        <v>-231</v>
      </c>
      <c r="BA26" s="45">
        <v>209</v>
      </c>
      <c r="BB26" s="45">
        <v>94</v>
      </c>
      <c r="BC26" s="45">
        <v>-89</v>
      </c>
      <c r="BD26" s="45">
        <v>-365</v>
      </c>
      <c r="BE26" s="45">
        <v>-162</v>
      </c>
      <c r="BF26" s="45">
        <v>-224</v>
      </c>
      <c r="BG26" s="45">
        <v>-238</v>
      </c>
      <c r="BH26" s="45">
        <v>-237</v>
      </c>
      <c r="BI26" s="45">
        <v>-356</v>
      </c>
      <c r="BJ26" s="45">
        <v>-221</v>
      </c>
      <c r="BK26" s="42">
        <v>-249</v>
      </c>
      <c r="BL26" s="45">
        <v>-172</v>
      </c>
      <c r="BM26" s="45">
        <v>4</v>
      </c>
      <c r="BN26" s="50">
        <v>-26</v>
      </c>
      <c r="BO26" s="50">
        <v>-201</v>
      </c>
      <c r="BP26" s="50">
        <v>-251</v>
      </c>
      <c r="BQ26" s="50">
        <v>-293</v>
      </c>
      <c r="BR26" s="50">
        <v>-73</v>
      </c>
      <c r="BS26" s="50">
        <v>-92</v>
      </c>
      <c r="BT26" s="50">
        <v>-131</v>
      </c>
      <c r="BU26" s="50">
        <v>-141</v>
      </c>
      <c r="BV26" s="50">
        <v>-155</v>
      </c>
      <c r="BW26" s="52">
        <v>-81</v>
      </c>
      <c r="BX26" s="50">
        <v>-65</v>
      </c>
      <c r="BY26" s="50">
        <v>-4</v>
      </c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9" customFormat="1" ht="16.5" customHeight="1" x14ac:dyDescent="0.25">
      <c r="C27" s="9" t="s">
        <v>39</v>
      </c>
      <c r="D27" s="46">
        <v>-120.63415124759362</v>
      </c>
      <c r="E27" s="46">
        <v>19.659790036870149</v>
      </c>
      <c r="F27" s="46">
        <v>-6.0567123029396441</v>
      </c>
      <c r="G27" s="46">
        <v>-98</v>
      </c>
      <c r="H27" s="46">
        <v>-411.36991199802054</v>
      </c>
      <c r="I27" s="46">
        <v>329</v>
      </c>
      <c r="J27" s="46">
        <v>-1090.4756050300107</v>
      </c>
      <c r="K27" s="46">
        <v>-13.331942715541793</v>
      </c>
      <c r="L27" s="46">
        <v>-28.033544895980516</v>
      </c>
      <c r="M27" s="46">
        <v>-37</v>
      </c>
      <c r="N27" s="46">
        <v>1</v>
      </c>
      <c r="O27" s="46">
        <v>-36</v>
      </c>
      <c r="P27" s="46">
        <v>-42</v>
      </c>
      <c r="Q27" s="46">
        <v>-21</v>
      </c>
      <c r="R27" s="46">
        <v>-23</v>
      </c>
      <c r="S27" s="46">
        <v>2476</v>
      </c>
      <c r="T27" s="46">
        <v>78</v>
      </c>
      <c r="U27" s="46">
        <v>-12</v>
      </c>
      <c r="V27" s="46">
        <v>-123</v>
      </c>
      <c r="W27" s="46">
        <v>-155</v>
      </c>
      <c r="X27" s="46">
        <v>-41</v>
      </c>
      <c r="Y27" s="46">
        <v>-53</v>
      </c>
      <c r="Z27" s="46">
        <v>59</v>
      </c>
      <c r="AA27" s="46">
        <v>-81</v>
      </c>
      <c r="AB27" s="46">
        <v>-62.350732398617765</v>
      </c>
      <c r="AC27" s="46">
        <v>-204.20471068197151</v>
      </c>
      <c r="AD27" s="46">
        <v>-54</v>
      </c>
      <c r="AE27" s="46">
        <v>6.5841187599998534</v>
      </c>
      <c r="AF27" s="46">
        <v>619.78880854999966</v>
      </c>
      <c r="AG27" s="46">
        <v>-9.5146323099997403</v>
      </c>
      <c r="AH27" s="46">
        <v>-39.005835469999965</v>
      </c>
      <c r="AI27" s="46">
        <v>-56.718049400000041</v>
      </c>
      <c r="AJ27" s="46">
        <v>68.011368067260037</v>
      </c>
      <c r="AK27" s="46">
        <v>-352.61705014625215</v>
      </c>
      <c r="AL27" s="46">
        <v>-190</v>
      </c>
      <c r="AM27" s="46">
        <v>-33</v>
      </c>
      <c r="AN27" s="43">
        <v>-76</v>
      </c>
      <c r="AO27" s="43">
        <v>-20</v>
      </c>
      <c r="AP27" s="43">
        <v>-331</v>
      </c>
      <c r="AQ27" s="43">
        <v>-11</v>
      </c>
      <c r="AR27" s="43">
        <v>53</v>
      </c>
      <c r="AS27" s="43">
        <v>-175</v>
      </c>
      <c r="AT27" s="43">
        <v>-48</v>
      </c>
      <c r="AU27" s="43">
        <v>-55</v>
      </c>
      <c r="AV27" s="43">
        <v>-36</v>
      </c>
      <c r="AW27" s="43">
        <v>-46</v>
      </c>
      <c r="AX27" s="43">
        <v>-59</v>
      </c>
      <c r="AY27" s="43">
        <v>-30</v>
      </c>
      <c r="AZ27" s="43">
        <v>-10</v>
      </c>
      <c r="BA27" s="43">
        <v>86</v>
      </c>
      <c r="BB27" s="43">
        <v>22</v>
      </c>
      <c r="BC27" s="43">
        <v>-158</v>
      </c>
      <c r="BD27" s="43">
        <v>-15</v>
      </c>
      <c r="BE27" s="43">
        <v>446</v>
      </c>
      <c r="BF27" s="43">
        <v>76</v>
      </c>
      <c r="BG27" s="43">
        <v>-91</v>
      </c>
      <c r="BH27" s="43">
        <v>22</v>
      </c>
      <c r="BI27" s="43">
        <v>56</v>
      </c>
      <c r="BJ27" s="43">
        <v>-92</v>
      </c>
      <c r="BK27" s="43">
        <v>-150</v>
      </c>
      <c r="BL27" s="43">
        <v>209</v>
      </c>
      <c r="BM27" s="43">
        <v>-22</v>
      </c>
      <c r="BN27" s="51">
        <v>-167</v>
      </c>
      <c r="BO27" s="51">
        <v>140</v>
      </c>
      <c r="BP27" s="51">
        <v>-49</v>
      </c>
      <c r="BQ27" s="51">
        <v>-262</v>
      </c>
      <c r="BR27" s="51">
        <v>-126</v>
      </c>
      <c r="BS27" s="51">
        <v>-50</v>
      </c>
      <c r="BT27" s="51">
        <v>-130</v>
      </c>
      <c r="BU27" s="51">
        <v>194</v>
      </c>
      <c r="BV27" s="51">
        <v>-16</v>
      </c>
      <c r="BW27" s="51">
        <v>-110</v>
      </c>
      <c r="BX27" s="51">
        <v>-98</v>
      </c>
      <c r="BY27" s="51">
        <v>530.20000000000005</v>
      </c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s="9" customFormat="1" ht="16.5" customHeight="1" x14ac:dyDescent="0.25">
      <c r="C28" s="9" t="s">
        <v>32</v>
      </c>
      <c r="D28" s="45">
        <f t="shared" ref="D28:L28" si="13">D26+D27</f>
        <v>-135.80689525759382</v>
      </c>
      <c r="E28" s="45">
        <v>200</v>
      </c>
      <c r="F28" s="45">
        <f t="shared" si="13"/>
        <v>118.84020273706031</v>
      </c>
      <c r="G28" s="45">
        <f t="shared" si="13"/>
        <v>-114.79726817999995</v>
      </c>
      <c r="H28" s="45">
        <f t="shared" si="13"/>
        <v>-292.10964765802061</v>
      </c>
      <c r="I28" s="45">
        <f t="shared" si="13"/>
        <v>481.50840779999999</v>
      </c>
      <c r="J28" s="45">
        <f t="shared" si="13"/>
        <v>-776.75179573001071</v>
      </c>
      <c r="K28" s="45">
        <f t="shared" si="13"/>
        <v>97.733791194458263</v>
      </c>
      <c r="L28" s="45">
        <f t="shared" si="13"/>
        <v>-0.49227038598052175</v>
      </c>
      <c r="M28" s="45">
        <f t="shared" ref="M28:AK28" si="14">M26+M27</f>
        <v>-49</v>
      </c>
      <c r="N28" s="45">
        <f t="shared" si="14"/>
        <v>67</v>
      </c>
      <c r="O28" s="45">
        <f t="shared" si="14"/>
        <v>131</v>
      </c>
      <c r="P28" s="45">
        <f t="shared" si="14"/>
        <v>284</v>
      </c>
      <c r="Q28" s="45">
        <f t="shared" si="14"/>
        <v>447</v>
      </c>
      <c r="R28" s="45">
        <f t="shared" si="14"/>
        <v>-380</v>
      </c>
      <c r="S28" s="45">
        <f t="shared" si="14"/>
        <v>2675</v>
      </c>
      <c r="T28" s="45">
        <f t="shared" si="14"/>
        <v>229</v>
      </c>
      <c r="U28" s="45">
        <f t="shared" si="14"/>
        <v>695</v>
      </c>
      <c r="V28" s="45">
        <f t="shared" si="14"/>
        <v>100</v>
      </c>
      <c r="W28" s="45">
        <f t="shared" si="14"/>
        <v>219</v>
      </c>
      <c r="X28" s="45">
        <f t="shared" si="14"/>
        <v>308</v>
      </c>
      <c r="Y28" s="45">
        <f t="shared" si="14"/>
        <v>185</v>
      </c>
      <c r="Z28" s="45">
        <f t="shared" si="14"/>
        <v>954</v>
      </c>
      <c r="AA28" s="45">
        <f t="shared" si="14"/>
        <v>534</v>
      </c>
      <c r="AB28" s="45">
        <f t="shared" si="14"/>
        <v>385.93973533138222</v>
      </c>
      <c r="AC28" s="45">
        <f t="shared" si="14"/>
        <v>584.21725135802853</v>
      </c>
      <c r="AD28" s="45">
        <f t="shared" si="14"/>
        <v>604</v>
      </c>
      <c r="AE28" s="45">
        <f t="shared" si="14"/>
        <v>551.98018263999984</v>
      </c>
      <c r="AF28" s="45">
        <f t="shared" si="14"/>
        <v>1215.0073628099997</v>
      </c>
      <c r="AG28" s="45">
        <f t="shared" si="14"/>
        <v>518.29784929000016</v>
      </c>
      <c r="AH28" s="45">
        <f t="shared" si="14"/>
        <v>370.50258170000001</v>
      </c>
      <c r="AI28" s="45">
        <f t="shared" si="14"/>
        <v>306.52112220999993</v>
      </c>
      <c r="AJ28" s="45">
        <f t="shared" si="14"/>
        <v>414.61064911726004</v>
      </c>
      <c r="AK28" s="42">
        <f t="shared" si="14"/>
        <v>-73.915958836252116</v>
      </c>
      <c r="AL28" s="42">
        <f>+AL26+AL27</f>
        <v>91</v>
      </c>
      <c r="AM28" s="42">
        <f>+AM26+AM27</f>
        <v>164</v>
      </c>
      <c r="AN28" s="45">
        <v>742</v>
      </c>
      <c r="AO28" s="45">
        <v>409</v>
      </c>
      <c r="AP28" s="45">
        <v>-278</v>
      </c>
      <c r="AQ28" s="45">
        <v>-61</v>
      </c>
      <c r="AR28" s="45">
        <v>-268</v>
      </c>
      <c r="AS28" s="45">
        <v>-623</v>
      </c>
      <c r="AT28" s="45">
        <v>-226</v>
      </c>
      <c r="AU28" s="45">
        <v>-204</v>
      </c>
      <c r="AV28" s="45">
        <v>-389</v>
      </c>
      <c r="AW28" s="45">
        <v>-405</v>
      </c>
      <c r="AX28" s="45">
        <v>-391</v>
      </c>
      <c r="AY28" s="45">
        <v>-171</v>
      </c>
      <c r="AZ28" s="45">
        <v>-241</v>
      </c>
      <c r="BA28" s="45">
        <v>295</v>
      </c>
      <c r="BB28" s="45">
        <v>116</v>
      </c>
      <c r="BC28" s="45">
        <v>-247</v>
      </c>
      <c r="BD28" s="45">
        <v>-380</v>
      </c>
      <c r="BE28" s="45">
        <v>284</v>
      </c>
      <c r="BF28" s="45">
        <v>-148</v>
      </c>
      <c r="BG28" s="45">
        <v>-329</v>
      </c>
      <c r="BH28" s="45">
        <v>-215</v>
      </c>
      <c r="BI28" s="45">
        <v>-300</v>
      </c>
      <c r="BJ28" s="45">
        <v>-313</v>
      </c>
      <c r="BK28" s="42">
        <v>-399</v>
      </c>
      <c r="BL28" s="45">
        <v>37</v>
      </c>
      <c r="BM28" s="45">
        <v>-18</v>
      </c>
      <c r="BN28" s="50">
        <v>-193</v>
      </c>
      <c r="BO28" s="50">
        <v>-61</v>
      </c>
      <c r="BP28" s="50">
        <v>-300</v>
      </c>
      <c r="BQ28" s="50">
        <v>-555</v>
      </c>
      <c r="BR28" s="50">
        <v>-199</v>
      </c>
      <c r="BS28" s="50">
        <v>-142</v>
      </c>
      <c r="BT28" s="50">
        <v>-261</v>
      </c>
      <c r="BU28" s="50">
        <v>53</v>
      </c>
      <c r="BV28" s="50">
        <v>-171</v>
      </c>
      <c r="BW28" s="52">
        <v>-191</v>
      </c>
      <c r="BX28" s="50">
        <v>-163</v>
      </c>
      <c r="BY28" s="50">
        <v>526</v>
      </c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</row>
    <row r="29" spans="2:94" s="9" customFormat="1" ht="16.5" customHeight="1" x14ac:dyDescent="0.25">
      <c r="P29" s="45"/>
      <c r="Q29" s="45"/>
      <c r="R29" s="45"/>
      <c r="S29" s="45"/>
      <c r="T29" s="45"/>
      <c r="U29" s="45"/>
      <c r="V29" s="45"/>
      <c r="W29" s="45"/>
      <c r="X29" s="45"/>
      <c r="Y29" s="45"/>
      <c r="AM29" s="5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</row>
    <row r="30" spans="2:94" s="9" customFormat="1" ht="16.5" customHeight="1" x14ac:dyDescent="0.25">
      <c r="C30" s="9" t="s">
        <v>89</v>
      </c>
      <c r="D30" s="45">
        <f>D26-D59-D61</f>
        <v>-24.172744010000201</v>
      </c>
      <c r="E30" s="45">
        <f t="shared" ref="E30:AI30" si="15">E26-E59-E61</f>
        <v>180</v>
      </c>
      <c r="F30" s="45">
        <f t="shared" si="15"/>
        <v>152.59691503999994</v>
      </c>
      <c r="G30" s="45">
        <f t="shared" si="15"/>
        <v>-16.797268179999946</v>
      </c>
      <c r="H30" s="45">
        <f t="shared" si="15"/>
        <v>119.26026433999994</v>
      </c>
      <c r="I30" s="45">
        <f t="shared" si="15"/>
        <v>152.50840779999999</v>
      </c>
      <c r="J30" s="45">
        <f t="shared" si="15"/>
        <v>313.72380929999997</v>
      </c>
      <c r="K30" s="45">
        <f t="shared" si="15"/>
        <v>111.06573391000006</v>
      </c>
      <c r="L30" s="45">
        <f t="shared" si="15"/>
        <v>27.541274509999994</v>
      </c>
      <c r="M30" s="45">
        <f t="shared" si="15"/>
        <v>-7</v>
      </c>
      <c r="N30" s="45">
        <f t="shared" si="15"/>
        <v>146</v>
      </c>
      <c r="O30" s="45">
        <f t="shared" si="15"/>
        <v>139</v>
      </c>
      <c r="P30" s="45">
        <f t="shared" si="15"/>
        <v>124.6</v>
      </c>
      <c r="Q30" s="45">
        <f t="shared" si="15"/>
        <v>468</v>
      </c>
      <c r="R30" s="45">
        <f t="shared" si="15"/>
        <v>-336</v>
      </c>
      <c r="S30" s="45">
        <f t="shared" si="15"/>
        <v>90.3</v>
      </c>
      <c r="T30" s="45">
        <f t="shared" si="15"/>
        <v>151</v>
      </c>
      <c r="U30" s="45">
        <f t="shared" si="15"/>
        <v>337</v>
      </c>
      <c r="V30" s="45">
        <f t="shared" si="15"/>
        <v>223</v>
      </c>
      <c r="W30" s="45">
        <f t="shared" si="15"/>
        <v>374</v>
      </c>
      <c r="X30" s="45">
        <f t="shared" si="15"/>
        <v>384</v>
      </c>
      <c r="Y30" s="45">
        <f t="shared" si="15"/>
        <v>411</v>
      </c>
      <c r="Z30" s="45">
        <f t="shared" si="15"/>
        <v>690</v>
      </c>
      <c r="AA30" s="45">
        <f t="shared" si="15"/>
        <v>615</v>
      </c>
      <c r="AB30" s="45">
        <f t="shared" si="15"/>
        <v>683.29046773000005</v>
      </c>
      <c r="AC30" s="45">
        <f t="shared" si="15"/>
        <v>914.42196204000004</v>
      </c>
      <c r="AD30" s="45">
        <f t="shared" si="15"/>
        <v>658</v>
      </c>
      <c r="AE30" s="45">
        <f t="shared" si="15"/>
        <v>545.39606387999993</v>
      </c>
      <c r="AF30" s="45">
        <f t="shared" si="15"/>
        <v>595.21855426000002</v>
      </c>
      <c r="AG30" s="45">
        <f t="shared" si="15"/>
        <v>527.81248159999996</v>
      </c>
      <c r="AH30" s="45">
        <f t="shared" si="15"/>
        <v>409.50841716999997</v>
      </c>
      <c r="AI30" s="45">
        <f t="shared" si="15"/>
        <v>363.23917160999997</v>
      </c>
      <c r="AJ30" s="45">
        <f t="shared" ref="AJ30:BK30" si="16">AJ26-AJ59-AJ61</f>
        <v>346.59928105</v>
      </c>
      <c r="AK30" s="42">
        <f t="shared" si="16"/>
        <v>278.70109131000004</v>
      </c>
      <c r="AL30" s="42">
        <f t="shared" si="16"/>
        <v>281</v>
      </c>
      <c r="AM30" s="42">
        <f t="shared" si="16"/>
        <v>197</v>
      </c>
      <c r="AN30" s="45">
        <f t="shared" si="16"/>
        <v>143</v>
      </c>
      <c r="AO30" s="45">
        <f t="shared" si="16"/>
        <v>429</v>
      </c>
      <c r="AP30" s="45">
        <f t="shared" si="16"/>
        <v>53</v>
      </c>
      <c r="AQ30" s="45">
        <f t="shared" si="16"/>
        <v>-50</v>
      </c>
      <c r="AR30" s="45">
        <f t="shared" si="16"/>
        <v>-321</v>
      </c>
      <c r="AS30" s="45">
        <f t="shared" si="16"/>
        <v>-448</v>
      </c>
      <c r="AT30" s="45">
        <f t="shared" si="16"/>
        <v>-178</v>
      </c>
      <c r="AU30" s="45">
        <f t="shared" si="16"/>
        <v>-149</v>
      </c>
      <c r="AV30" s="45">
        <f t="shared" si="16"/>
        <v>-353</v>
      </c>
      <c r="AW30" s="42">
        <f t="shared" si="16"/>
        <v>-359</v>
      </c>
      <c r="AX30" s="42">
        <f t="shared" si="16"/>
        <v>-332</v>
      </c>
      <c r="AY30" s="42">
        <f t="shared" si="16"/>
        <v>-141</v>
      </c>
      <c r="AZ30" s="42">
        <f t="shared" si="16"/>
        <v>-231</v>
      </c>
      <c r="BA30" s="42">
        <f t="shared" si="16"/>
        <v>209</v>
      </c>
      <c r="BB30" s="42">
        <f t="shared" si="16"/>
        <v>94</v>
      </c>
      <c r="BC30" s="42">
        <f t="shared" si="16"/>
        <v>-89</v>
      </c>
      <c r="BD30" s="42">
        <f t="shared" si="16"/>
        <v>-365</v>
      </c>
      <c r="BE30" s="42">
        <f t="shared" si="16"/>
        <v>-162</v>
      </c>
      <c r="BF30" s="42">
        <f t="shared" si="16"/>
        <v>-224</v>
      </c>
      <c r="BG30" s="93">
        <f t="shared" si="16"/>
        <v>-238</v>
      </c>
      <c r="BH30" s="42">
        <f t="shared" si="16"/>
        <v>-237</v>
      </c>
      <c r="BI30" s="42">
        <f t="shared" si="16"/>
        <v>-356</v>
      </c>
      <c r="BJ30" s="42">
        <f>BJ26-BJ59-BJ61</f>
        <v>-221</v>
      </c>
      <c r="BK30" s="42">
        <f t="shared" si="16"/>
        <v>-249</v>
      </c>
      <c r="BL30" s="42">
        <v>-172</v>
      </c>
      <c r="BM30" s="42">
        <v>4</v>
      </c>
      <c r="BN30" s="42">
        <v>-26</v>
      </c>
      <c r="BO30" s="42">
        <v>-201</v>
      </c>
      <c r="BP30" s="42">
        <v>-251</v>
      </c>
      <c r="BQ30" s="42">
        <v>-293</v>
      </c>
      <c r="BR30" s="42">
        <v>-73</v>
      </c>
      <c r="BS30" s="42">
        <v>-92</v>
      </c>
      <c r="BT30" s="42">
        <f t="shared" ref="BT30:BU30" si="17">BT26-BT59-BT61</f>
        <v>-131</v>
      </c>
      <c r="BU30" s="42">
        <f t="shared" si="17"/>
        <v>-141</v>
      </c>
      <c r="BV30" s="42">
        <f t="shared" ref="BV30:BW30" si="18">BV26-BV59-BV61</f>
        <v>-155</v>
      </c>
      <c r="BW30" s="42">
        <f t="shared" si="18"/>
        <v>-81</v>
      </c>
      <c r="BX30" s="42">
        <f t="shared" ref="BX30:BY30" si="19">BX26-BX59-BX61</f>
        <v>-65</v>
      </c>
      <c r="BY30" s="42">
        <f t="shared" si="19"/>
        <v>-4</v>
      </c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</row>
    <row r="31" spans="2:94" s="9" customFormat="1" ht="16.5" customHeight="1" x14ac:dyDescent="0.25">
      <c r="C31" s="9" t="s">
        <v>90</v>
      </c>
      <c r="D31" s="45">
        <f t="shared" ref="D31:AI31" si="20">D28-D59-D61</f>
        <v>-144.80689525759382</v>
      </c>
      <c r="E31" s="45">
        <f t="shared" si="20"/>
        <v>200</v>
      </c>
      <c r="F31" s="45">
        <f t="shared" si="20"/>
        <v>146.5402027370603</v>
      </c>
      <c r="G31" s="45">
        <f t="shared" si="20"/>
        <v>-114.79726817999995</v>
      </c>
      <c r="H31" s="45">
        <f t="shared" si="20"/>
        <v>-292.10964765802061</v>
      </c>
      <c r="I31" s="45">
        <f t="shared" si="20"/>
        <v>481.50840779999999</v>
      </c>
      <c r="J31" s="45">
        <f t="shared" si="20"/>
        <v>-776.75179573001071</v>
      </c>
      <c r="K31" s="45">
        <f t="shared" si="20"/>
        <v>97.733791194458263</v>
      </c>
      <c r="L31" s="45">
        <f t="shared" si="20"/>
        <v>-0.49227038598052175</v>
      </c>
      <c r="M31" s="45">
        <f t="shared" si="20"/>
        <v>-44</v>
      </c>
      <c r="N31" s="45">
        <f t="shared" si="20"/>
        <v>147</v>
      </c>
      <c r="O31" s="45">
        <f t="shared" si="20"/>
        <v>103</v>
      </c>
      <c r="P31" s="45">
        <f t="shared" si="20"/>
        <v>82.6</v>
      </c>
      <c r="Q31" s="45">
        <f t="shared" si="20"/>
        <v>447</v>
      </c>
      <c r="R31" s="45">
        <f t="shared" si="20"/>
        <v>-359</v>
      </c>
      <c r="S31" s="45">
        <f t="shared" si="20"/>
        <v>2566.3000000000002</v>
      </c>
      <c r="T31" s="45">
        <f t="shared" si="20"/>
        <v>229</v>
      </c>
      <c r="U31" s="45">
        <f t="shared" si="20"/>
        <v>325</v>
      </c>
      <c r="V31" s="45">
        <f t="shared" si="20"/>
        <v>100</v>
      </c>
      <c r="W31" s="45">
        <f t="shared" si="20"/>
        <v>219</v>
      </c>
      <c r="X31" s="45">
        <f t="shared" si="20"/>
        <v>343</v>
      </c>
      <c r="Y31" s="45">
        <f t="shared" si="20"/>
        <v>358</v>
      </c>
      <c r="Z31" s="45">
        <f t="shared" si="20"/>
        <v>749</v>
      </c>
      <c r="AA31" s="45">
        <f t="shared" si="20"/>
        <v>534</v>
      </c>
      <c r="AB31" s="45">
        <f t="shared" si="20"/>
        <v>620.93973533138228</v>
      </c>
      <c r="AC31" s="45">
        <f t="shared" si="20"/>
        <v>710.21725135802853</v>
      </c>
      <c r="AD31" s="45">
        <f t="shared" si="20"/>
        <v>604</v>
      </c>
      <c r="AE31" s="45">
        <f t="shared" si="20"/>
        <v>551.98018263999984</v>
      </c>
      <c r="AF31" s="45">
        <f t="shared" si="20"/>
        <v>1215.0073628099997</v>
      </c>
      <c r="AG31" s="45">
        <f t="shared" si="20"/>
        <v>518.29784929000016</v>
      </c>
      <c r="AH31" s="45">
        <f t="shared" si="20"/>
        <v>370.50258170000001</v>
      </c>
      <c r="AI31" s="45">
        <f t="shared" si="20"/>
        <v>306.52112220999993</v>
      </c>
      <c r="AJ31" s="45">
        <f t="shared" ref="AJ31:BK31" si="21">AJ28-AJ59-AJ61</f>
        <v>414.61064911726004</v>
      </c>
      <c r="AK31" s="42">
        <f t="shared" si="21"/>
        <v>-73.915958836252116</v>
      </c>
      <c r="AL31" s="42">
        <f t="shared" si="21"/>
        <v>91</v>
      </c>
      <c r="AM31" s="42">
        <f t="shared" si="21"/>
        <v>164</v>
      </c>
      <c r="AN31" s="45">
        <f t="shared" si="21"/>
        <v>67</v>
      </c>
      <c r="AO31" s="45">
        <f t="shared" si="21"/>
        <v>409</v>
      </c>
      <c r="AP31" s="45">
        <f t="shared" si="21"/>
        <v>-278</v>
      </c>
      <c r="AQ31" s="45">
        <f t="shared" si="21"/>
        <v>-61</v>
      </c>
      <c r="AR31" s="45">
        <f t="shared" si="21"/>
        <v>-268</v>
      </c>
      <c r="AS31" s="45">
        <f t="shared" si="21"/>
        <v>-623</v>
      </c>
      <c r="AT31" s="45">
        <f t="shared" si="21"/>
        <v>-226</v>
      </c>
      <c r="AU31" s="45">
        <f t="shared" si="21"/>
        <v>-204</v>
      </c>
      <c r="AV31" s="45">
        <f t="shared" si="21"/>
        <v>-389</v>
      </c>
      <c r="AW31" s="42">
        <f t="shared" si="21"/>
        <v>-405</v>
      </c>
      <c r="AX31" s="42">
        <f t="shared" si="21"/>
        <v>-391</v>
      </c>
      <c r="AY31" s="42">
        <f t="shared" si="21"/>
        <v>-171</v>
      </c>
      <c r="AZ31" s="42">
        <f t="shared" si="21"/>
        <v>-241</v>
      </c>
      <c r="BA31" s="42">
        <f t="shared" si="21"/>
        <v>295</v>
      </c>
      <c r="BB31" s="42">
        <f t="shared" si="21"/>
        <v>116</v>
      </c>
      <c r="BC31" s="42">
        <f t="shared" si="21"/>
        <v>-247</v>
      </c>
      <c r="BD31" s="42">
        <f t="shared" si="21"/>
        <v>-380</v>
      </c>
      <c r="BE31" s="42">
        <f t="shared" si="21"/>
        <v>284</v>
      </c>
      <c r="BF31" s="42">
        <f t="shared" si="21"/>
        <v>-148</v>
      </c>
      <c r="BG31" s="42">
        <f t="shared" si="21"/>
        <v>-329</v>
      </c>
      <c r="BH31" s="42">
        <f t="shared" si="21"/>
        <v>-215</v>
      </c>
      <c r="BI31" s="42">
        <f t="shared" si="21"/>
        <v>-300</v>
      </c>
      <c r="BJ31" s="42">
        <f t="shared" si="21"/>
        <v>-313</v>
      </c>
      <c r="BK31" s="42">
        <f t="shared" si="21"/>
        <v>-399</v>
      </c>
      <c r="BL31" s="42">
        <v>37</v>
      </c>
      <c r="BM31" s="42">
        <v>-18</v>
      </c>
      <c r="BN31" s="42">
        <v>-193</v>
      </c>
      <c r="BO31" s="42">
        <v>-61</v>
      </c>
      <c r="BP31" s="42">
        <v>-300</v>
      </c>
      <c r="BQ31" s="42">
        <v>-555</v>
      </c>
      <c r="BR31" s="42">
        <v>-200</v>
      </c>
      <c r="BS31" s="42">
        <v>-141</v>
      </c>
      <c r="BT31" s="42">
        <f t="shared" ref="BT31:BU31" si="22">BT28-BT59-BT61</f>
        <v>-261</v>
      </c>
      <c r="BU31" s="42">
        <f t="shared" si="22"/>
        <v>53</v>
      </c>
      <c r="BV31" s="42">
        <f t="shared" ref="BV31:BW31" si="23">BV28-BV59-BV61</f>
        <v>-171</v>
      </c>
      <c r="BW31" s="42">
        <f t="shared" si="23"/>
        <v>-191</v>
      </c>
      <c r="BX31" s="42">
        <f t="shared" ref="BX31:BY31" si="24">BX28-BX59-BX61</f>
        <v>-163</v>
      </c>
      <c r="BY31" s="42">
        <f t="shared" si="24"/>
        <v>526</v>
      </c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</row>
    <row r="32" spans="2:94" s="9" customFormat="1" ht="16.5" customHeight="1" x14ac:dyDescent="0.25">
      <c r="P32" s="45"/>
      <c r="Q32" s="45"/>
      <c r="R32" s="45"/>
      <c r="S32" s="45"/>
      <c r="T32" s="45"/>
      <c r="U32" s="45"/>
      <c r="V32" s="45"/>
      <c r="W32" s="45"/>
      <c r="X32" s="45"/>
      <c r="Y32" s="45"/>
      <c r="AM32" s="5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</row>
    <row r="33" spans="2:94" s="9" customFormat="1" ht="16.5" customHeight="1" x14ac:dyDescent="0.25">
      <c r="C33" s="9" t="s">
        <v>42</v>
      </c>
      <c r="D33" s="9">
        <v>-13.126265069999933</v>
      </c>
      <c r="E33" s="9">
        <v>119.96189073000002</v>
      </c>
      <c r="F33" s="9">
        <v>112.28258616999996</v>
      </c>
      <c r="G33" s="9">
        <v>50.420615189999999</v>
      </c>
      <c r="H33" s="9">
        <v>147.05022843</v>
      </c>
      <c r="I33" s="9">
        <v>145.79827645000006</v>
      </c>
      <c r="J33" s="9">
        <v>167.87557079000007</v>
      </c>
      <c r="K33" s="9">
        <v>25.083332530000032</v>
      </c>
      <c r="L33" s="9">
        <v>49.81508747000003</v>
      </c>
      <c r="M33" s="9">
        <v>39.518179759999931</v>
      </c>
      <c r="N33" s="9">
        <v>80.657529420000017</v>
      </c>
      <c r="O33" s="9">
        <v>101.15431361000002</v>
      </c>
      <c r="P33" s="45">
        <v>117.82959301999998</v>
      </c>
      <c r="Q33" s="45">
        <v>261.6021840200001</v>
      </c>
      <c r="R33" s="45">
        <v>-199.08642157000006</v>
      </c>
      <c r="S33" s="45">
        <v>24.857931000000001</v>
      </c>
      <c r="T33" s="45">
        <v>54.834176780000028</v>
      </c>
      <c r="U33" s="45">
        <v>138.45269284000003</v>
      </c>
      <c r="V33" s="45">
        <v>125.26723103000009</v>
      </c>
      <c r="W33" s="45">
        <v>154.74415912999999</v>
      </c>
      <c r="X33" s="45">
        <v>159.7591348200001</v>
      </c>
      <c r="Y33" s="45">
        <v>229.23475414499993</v>
      </c>
      <c r="Z33" s="9">
        <v>411.36796100999999</v>
      </c>
      <c r="AA33" s="9">
        <v>369.28588974000007</v>
      </c>
      <c r="AB33" s="9">
        <v>482.5</v>
      </c>
      <c r="AC33" s="9">
        <v>660.1</v>
      </c>
      <c r="AD33" s="9">
        <v>470.7</v>
      </c>
      <c r="AE33" s="9">
        <v>346</v>
      </c>
      <c r="AF33" s="9">
        <v>343</v>
      </c>
      <c r="AG33" s="9">
        <v>317</v>
      </c>
      <c r="AH33" s="9">
        <v>281</v>
      </c>
      <c r="AI33" s="9">
        <v>250</v>
      </c>
      <c r="AJ33" s="9">
        <v>173</v>
      </c>
      <c r="AK33" s="9">
        <v>190</v>
      </c>
      <c r="AL33" s="9">
        <v>184</v>
      </c>
      <c r="AM33" s="52">
        <v>104</v>
      </c>
      <c r="AN33" s="50">
        <v>220</v>
      </c>
      <c r="AO33" s="50">
        <v>303</v>
      </c>
      <c r="AP33" s="50">
        <v>69</v>
      </c>
      <c r="AQ33" s="50">
        <v>-42</v>
      </c>
      <c r="AR33" s="50">
        <v>-170</v>
      </c>
      <c r="AS33" s="50">
        <v>-341</v>
      </c>
      <c r="AT33" s="50">
        <v>-134</v>
      </c>
      <c r="AU33" s="50">
        <v>-108</v>
      </c>
      <c r="AV33" s="50">
        <v>-235</v>
      </c>
      <c r="AW33" s="52">
        <v>-249</v>
      </c>
      <c r="AX33" s="52">
        <v>-263</v>
      </c>
      <c r="AY33" s="52">
        <v>-303</v>
      </c>
      <c r="AZ33" s="52">
        <v>-64</v>
      </c>
      <c r="BA33" s="52">
        <v>115</v>
      </c>
      <c r="BB33" s="52">
        <v>32</v>
      </c>
      <c r="BC33" s="52">
        <v>-109</v>
      </c>
      <c r="BD33" s="52">
        <v>-395</v>
      </c>
      <c r="BE33" s="52">
        <v>-126</v>
      </c>
      <c r="BF33" s="52">
        <v>-205</v>
      </c>
      <c r="BG33" s="52">
        <v>-185</v>
      </c>
      <c r="BH33" s="52">
        <v>-234</v>
      </c>
      <c r="BI33" s="52">
        <v>-301</v>
      </c>
      <c r="BJ33" s="52">
        <v>-276</v>
      </c>
      <c r="BK33" s="52">
        <v>-313</v>
      </c>
      <c r="BL33" s="52">
        <v>-194</v>
      </c>
      <c r="BM33" s="52">
        <v>-124</v>
      </c>
      <c r="BN33" s="52">
        <v>-204</v>
      </c>
      <c r="BO33" s="52">
        <v>-176</v>
      </c>
      <c r="BP33" s="52">
        <v>-262</v>
      </c>
      <c r="BQ33" s="52">
        <v>-327</v>
      </c>
      <c r="BR33" s="52">
        <v>-182</v>
      </c>
      <c r="BS33" s="52">
        <v>-149</v>
      </c>
      <c r="BT33" s="52">
        <v>-225</v>
      </c>
      <c r="BU33" s="52">
        <v>-160</v>
      </c>
      <c r="BV33" s="52">
        <v>-273</v>
      </c>
      <c r="BW33" s="52">
        <v>-238</v>
      </c>
      <c r="BX33" s="52">
        <v>-236</v>
      </c>
      <c r="BY33" s="52">
        <v>-202</v>
      </c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2:94" s="9" customFormat="1" ht="16.5" customHeight="1" x14ac:dyDescent="0.25">
      <c r="C34" s="9" t="s">
        <v>43</v>
      </c>
      <c r="D34" s="43">
        <v>33.211619962379999</v>
      </c>
      <c r="E34" s="43">
        <v>49.683738659999989</v>
      </c>
      <c r="F34" s="43">
        <v>59.056083440000002</v>
      </c>
      <c r="G34" s="43">
        <v>26.50116281</v>
      </c>
      <c r="H34" s="43">
        <v>14.702609420000002</v>
      </c>
      <c r="I34" s="43">
        <v>6.9225884200000039</v>
      </c>
      <c r="J34" s="43">
        <v>52.919523240000004</v>
      </c>
      <c r="K34" s="43">
        <v>60.021211810000004</v>
      </c>
      <c r="L34" s="43">
        <v>-5.6343611700000054</v>
      </c>
      <c r="M34" s="43">
        <v>26.468744949999998</v>
      </c>
      <c r="N34" s="43">
        <v>63.884568739999999</v>
      </c>
      <c r="O34" s="43">
        <v>72.436958530000013</v>
      </c>
      <c r="P34" s="46">
        <v>42.166582089999999</v>
      </c>
      <c r="Q34" s="46">
        <v>75.147041479999999</v>
      </c>
      <c r="R34" s="46">
        <v>-103.47878414</v>
      </c>
      <c r="S34" s="46">
        <v>42.002056640000006</v>
      </c>
      <c r="T34" s="46">
        <v>57.916292949999999</v>
      </c>
      <c r="U34" s="46">
        <v>91.397710619999998</v>
      </c>
      <c r="V34" s="46">
        <v>58.375926719999995</v>
      </c>
      <c r="W34" s="46">
        <v>186.34379117999998</v>
      </c>
      <c r="X34" s="46">
        <v>154.20495827000002</v>
      </c>
      <c r="Y34" s="46">
        <v>52</v>
      </c>
      <c r="Z34" s="43">
        <v>142.82476219</v>
      </c>
      <c r="AA34" s="43">
        <v>108.71735648000001</v>
      </c>
      <c r="AB34" s="43">
        <v>101.8</v>
      </c>
      <c r="AC34" s="43">
        <v>131.5</v>
      </c>
      <c r="AD34" s="43">
        <v>66.5</v>
      </c>
      <c r="AE34" s="43">
        <v>130.80000000000001</v>
      </c>
      <c r="AF34" s="43">
        <v>135</v>
      </c>
      <c r="AG34" s="43">
        <v>136</v>
      </c>
      <c r="AH34" s="43">
        <v>44</v>
      </c>
      <c r="AI34" s="43">
        <v>32</v>
      </c>
      <c r="AJ34" s="43">
        <v>139</v>
      </c>
      <c r="AK34" s="43">
        <v>46</v>
      </c>
      <c r="AL34" s="43">
        <v>47.8</v>
      </c>
      <c r="AM34" s="53">
        <v>81</v>
      </c>
      <c r="AN34" s="53">
        <v>-92</v>
      </c>
      <c r="AO34" s="53">
        <v>68</v>
      </c>
      <c r="AP34" s="53">
        <v>-148</v>
      </c>
      <c r="AQ34" s="53">
        <v>-16</v>
      </c>
      <c r="AR34" s="53">
        <v>-63</v>
      </c>
      <c r="AS34" s="53">
        <v>-47</v>
      </c>
      <c r="AT34" s="53">
        <v>-21</v>
      </c>
      <c r="AU34" s="53">
        <v>-28</v>
      </c>
      <c r="AV34" s="53">
        <v>-66</v>
      </c>
      <c r="AW34" s="53">
        <v>-56</v>
      </c>
      <c r="AX34" s="53">
        <v>-11</v>
      </c>
      <c r="AY34" s="53">
        <v>185</v>
      </c>
      <c r="AZ34" s="53">
        <v>-175</v>
      </c>
      <c r="BA34" s="53">
        <v>57</v>
      </c>
      <c r="BB34" s="53">
        <v>43</v>
      </c>
      <c r="BC34" s="53">
        <v>11</v>
      </c>
      <c r="BD34" s="53">
        <v>-62</v>
      </c>
      <c r="BE34" s="53">
        <v>-29</v>
      </c>
      <c r="BF34" s="53">
        <v>-24</v>
      </c>
      <c r="BG34" s="53">
        <v>-29</v>
      </c>
      <c r="BH34" s="53">
        <v>-29</v>
      </c>
      <c r="BI34" s="53">
        <v>-7</v>
      </c>
      <c r="BJ34" s="53">
        <v>6</v>
      </c>
      <c r="BK34" s="53">
        <v>34</v>
      </c>
      <c r="BL34" s="53">
        <v>-32</v>
      </c>
      <c r="BM34" s="53">
        <v>35</v>
      </c>
      <c r="BN34" s="53">
        <v>81</v>
      </c>
      <c r="BO34" s="53">
        <v>-11</v>
      </c>
      <c r="BP34" s="53">
        <v>-15</v>
      </c>
      <c r="BQ34" s="53">
        <v>24</v>
      </c>
      <c r="BR34" s="53">
        <v>37</v>
      </c>
      <c r="BS34" s="53">
        <v>-6</v>
      </c>
      <c r="BT34" s="53">
        <v>22</v>
      </c>
      <c r="BU34" s="53">
        <v>-45</v>
      </c>
      <c r="BV34" s="53">
        <v>43</v>
      </c>
      <c r="BW34" s="53">
        <v>60</v>
      </c>
      <c r="BX34" s="53">
        <v>52</v>
      </c>
      <c r="BY34" s="53">
        <v>52</v>
      </c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2:94" s="9" customFormat="1" ht="16.5" customHeight="1" x14ac:dyDescent="0.25">
      <c r="C35" s="9" t="s">
        <v>44</v>
      </c>
      <c r="D35" s="9">
        <v>20.085354892380067</v>
      </c>
      <c r="E35" s="9">
        <v>169.64562939000001</v>
      </c>
      <c r="F35" s="9">
        <v>171.33866960999995</v>
      </c>
      <c r="G35" s="9">
        <v>76.921778000000003</v>
      </c>
      <c r="H35" s="9">
        <v>161.75283784999999</v>
      </c>
      <c r="I35" s="9">
        <v>152.72086487000007</v>
      </c>
      <c r="J35" s="9">
        <v>220.79509403000009</v>
      </c>
      <c r="K35" s="9">
        <v>85.104544340000032</v>
      </c>
      <c r="L35" s="9">
        <v>44.180726300000025</v>
      </c>
      <c r="M35" s="9">
        <v>65.986924709999926</v>
      </c>
      <c r="N35" s="9">
        <v>144.54209816000002</v>
      </c>
      <c r="O35" s="9">
        <v>173.59127214000003</v>
      </c>
      <c r="P35" s="45">
        <v>159.99617510999997</v>
      </c>
      <c r="Q35" s="45">
        <v>336.74922550000008</v>
      </c>
      <c r="R35" s="45">
        <v>-302.56520571000004</v>
      </c>
      <c r="S35" s="45">
        <v>66.859987640000014</v>
      </c>
      <c r="T35" s="45">
        <v>112.75046973000002</v>
      </c>
      <c r="U35" s="45">
        <v>229.85040346000002</v>
      </c>
      <c r="V35" s="45">
        <v>183.64315775000009</v>
      </c>
      <c r="W35" s="45">
        <v>341.08795031</v>
      </c>
      <c r="X35" s="45">
        <v>313.96409309000012</v>
      </c>
      <c r="Y35" s="45">
        <v>281.2347541449999</v>
      </c>
      <c r="Z35" s="9">
        <v>554.19272320000005</v>
      </c>
      <c r="AA35" s="9">
        <v>478.00324622000005</v>
      </c>
      <c r="AB35" s="9">
        <f t="shared" ref="AB35:AL35" si="25">+AB33+AB34</f>
        <v>584.29999999999995</v>
      </c>
      <c r="AC35" s="9">
        <f t="shared" si="25"/>
        <v>791.6</v>
      </c>
      <c r="AD35" s="9">
        <f t="shared" si="25"/>
        <v>537.20000000000005</v>
      </c>
      <c r="AE35" s="9">
        <f t="shared" si="25"/>
        <v>476.8</v>
      </c>
      <c r="AF35" s="9">
        <f t="shared" si="25"/>
        <v>478</v>
      </c>
      <c r="AG35" s="9">
        <f t="shared" si="25"/>
        <v>453</v>
      </c>
      <c r="AH35" s="9">
        <f t="shared" si="25"/>
        <v>325</v>
      </c>
      <c r="AI35" s="9">
        <f t="shared" si="25"/>
        <v>282</v>
      </c>
      <c r="AJ35" s="9">
        <f t="shared" si="25"/>
        <v>312</v>
      </c>
      <c r="AK35" s="9">
        <f t="shared" si="25"/>
        <v>236</v>
      </c>
      <c r="AL35" s="9">
        <f t="shared" si="25"/>
        <v>231.8</v>
      </c>
      <c r="AM35" s="9">
        <f>+AM33+AM34</f>
        <v>185</v>
      </c>
      <c r="AN35" s="9">
        <f>+AN33+AN34</f>
        <v>128</v>
      </c>
      <c r="AO35" s="9">
        <f t="shared" ref="AO35:AY35" si="26">+AO33+AO34</f>
        <v>371</v>
      </c>
      <c r="AP35" s="9">
        <f t="shared" si="26"/>
        <v>-79</v>
      </c>
      <c r="AQ35" s="9">
        <f t="shared" si="26"/>
        <v>-58</v>
      </c>
      <c r="AR35" s="9">
        <f t="shared" si="26"/>
        <v>-233</v>
      </c>
      <c r="AS35" s="9">
        <f t="shared" si="26"/>
        <v>-388</v>
      </c>
      <c r="AT35" s="9">
        <f t="shared" si="26"/>
        <v>-155</v>
      </c>
      <c r="AU35" s="9">
        <f t="shared" si="26"/>
        <v>-136</v>
      </c>
      <c r="AV35" s="9">
        <f t="shared" si="26"/>
        <v>-301</v>
      </c>
      <c r="AW35" s="9">
        <f t="shared" si="26"/>
        <v>-305</v>
      </c>
      <c r="AX35" s="9">
        <f t="shared" si="26"/>
        <v>-274</v>
      </c>
      <c r="AY35" s="9">
        <f t="shared" si="26"/>
        <v>-118</v>
      </c>
      <c r="AZ35" s="9">
        <f>+AZ33+AZ34</f>
        <v>-239</v>
      </c>
      <c r="BA35" s="9">
        <f t="shared" ref="BA35:BS35" si="27">+BA33+BA34</f>
        <v>172</v>
      </c>
      <c r="BB35" s="9">
        <f t="shared" si="27"/>
        <v>75</v>
      </c>
      <c r="BC35" s="9">
        <f t="shared" si="27"/>
        <v>-98</v>
      </c>
      <c r="BD35" s="9">
        <f t="shared" si="27"/>
        <v>-457</v>
      </c>
      <c r="BE35" s="9">
        <f t="shared" si="27"/>
        <v>-155</v>
      </c>
      <c r="BF35" s="9">
        <f t="shared" si="27"/>
        <v>-229</v>
      </c>
      <c r="BG35" s="9">
        <f t="shared" si="27"/>
        <v>-214</v>
      </c>
      <c r="BH35" s="9">
        <f t="shared" si="27"/>
        <v>-263</v>
      </c>
      <c r="BI35" s="9">
        <f t="shared" si="27"/>
        <v>-308</v>
      </c>
      <c r="BJ35" s="9">
        <f t="shared" si="27"/>
        <v>-270</v>
      </c>
      <c r="BK35" s="9">
        <f t="shared" si="27"/>
        <v>-279</v>
      </c>
      <c r="BL35" s="9">
        <f t="shared" si="27"/>
        <v>-226</v>
      </c>
      <c r="BM35" s="9">
        <f t="shared" si="27"/>
        <v>-89</v>
      </c>
      <c r="BN35" s="9">
        <f t="shared" si="27"/>
        <v>-123</v>
      </c>
      <c r="BO35" s="9">
        <f t="shared" si="27"/>
        <v>-187</v>
      </c>
      <c r="BP35" s="9">
        <f t="shared" si="27"/>
        <v>-277</v>
      </c>
      <c r="BQ35" s="9">
        <f t="shared" si="27"/>
        <v>-303</v>
      </c>
      <c r="BR35" s="9">
        <f t="shared" si="27"/>
        <v>-145</v>
      </c>
      <c r="BS35" s="9">
        <f t="shared" si="27"/>
        <v>-155</v>
      </c>
      <c r="BT35" s="9">
        <f>+BT33+BT34</f>
        <v>-203</v>
      </c>
      <c r="BU35" s="9">
        <v>-205</v>
      </c>
      <c r="BV35" s="9">
        <v>-230</v>
      </c>
      <c r="BW35" s="9">
        <v>-178</v>
      </c>
      <c r="BX35" s="9">
        <v>-184</v>
      </c>
      <c r="BY35" s="9">
        <v>-150</v>
      </c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2:94" s="9" customFormat="1" ht="13.7" customHeight="1" x14ac:dyDescent="0.25"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2"/>
      <c r="AL36" s="42"/>
      <c r="AM36" s="4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</row>
    <row r="37" spans="2:94" s="9" customFormat="1" ht="12.6" customHeight="1" x14ac:dyDescent="0.25">
      <c r="B37" s="94" t="s">
        <v>45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71"/>
      <c r="AH37" s="71"/>
      <c r="AI37" s="71"/>
      <c r="AJ37" s="71"/>
      <c r="AK37" s="70"/>
      <c r="AL37" s="70"/>
      <c r="AM37" s="70"/>
      <c r="AN37" s="71"/>
      <c r="AO37" s="71"/>
      <c r="AP37" s="71"/>
      <c r="AQ37" s="71"/>
      <c r="AR37" s="71"/>
      <c r="AS37" s="71"/>
      <c r="AT37" s="71"/>
      <c r="AU37" s="71"/>
      <c r="AV37" s="71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</row>
    <row r="38" spans="2:94" s="9" customFormat="1" ht="64.7" customHeight="1" x14ac:dyDescent="0.25">
      <c r="C38" s="95" t="s">
        <v>46</v>
      </c>
      <c r="D38" s="45">
        <f t="shared" ref="D38:O38" si="28">+D11+D18</f>
        <v>-6.5841500768279921</v>
      </c>
      <c r="E38" s="45">
        <f t="shared" si="28"/>
        <v>-3.2652356182729951</v>
      </c>
      <c r="F38" s="45">
        <f t="shared" si="28"/>
        <v>-5.6067168975356063</v>
      </c>
      <c r="G38" s="45">
        <f t="shared" si="28"/>
        <v>-16.045589827046253</v>
      </c>
      <c r="H38" s="45">
        <f t="shared" si="28"/>
        <v>-0.30472086599998516</v>
      </c>
      <c r="I38" s="45">
        <f t="shared" si="28"/>
        <v>4.4933514541068993</v>
      </c>
      <c r="J38" s="45">
        <f t="shared" si="28"/>
        <v>11.321820816934343</v>
      </c>
      <c r="K38" s="45">
        <f t="shared" si="28"/>
        <v>5.924741257261684</v>
      </c>
      <c r="L38" s="45">
        <f t="shared" si="28"/>
        <v>8.3266639301199916</v>
      </c>
      <c r="M38" s="45">
        <f t="shared" si="28"/>
        <v>12.859034468954121</v>
      </c>
      <c r="N38" s="45">
        <f t="shared" si="28"/>
        <v>3.3355153478839696</v>
      </c>
      <c r="O38" s="45">
        <f t="shared" si="28"/>
        <v>6.638819371317001</v>
      </c>
      <c r="P38" s="45">
        <v>7</v>
      </c>
      <c r="Q38" s="45">
        <v>15</v>
      </c>
      <c r="R38" s="45">
        <v>5</v>
      </c>
      <c r="S38" s="45">
        <v>7</v>
      </c>
      <c r="T38" s="45">
        <v>14</v>
      </c>
      <c r="U38" s="45">
        <v>21</v>
      </c>
      <c r="V38" s="45">
        <v>26</v>
      </c>
      <c r="W38" s="45">
        <v>20</v>
      </c>
      <c r="X38" s="45">
        <v>18</v>
      </c>
      <c r="Y38" s="45">
        <v>42</v>
      </c>
      <c r="Z38" s="45">
        <v>80</v>
      </c>
      <c r="AA38" s="45">
        <v>64</v>
      </c>
      <c r="AB38" s="45">
        <v>66</v>
      </c>
      <c r="AC38" s="45">
        <v>113</v>
      </c>
      <c r="AD38" s="45">
        <v>100</v>
      </c>
      <c r="AE38" s="45">
        <v>60</v>
      </c>
      <c r="AF38" s="45">
        <v>53</v>
      </c>
      <c r="AG38" s="45">
        <v>42</v>
      </c>
      <c r="AH38" s="45">
        <v>47</v>
      </c>
      <c r="AI38" s="45">
        <v>42</v>
      </c>
      <c r="AJ38" s="45">
        <v>27</v>
      </c>
      <c r="AK38" s="42">
        <v>26</v>
      </c>
      <c r="AL38" s="42">
        <v>25</v>
      </c>
      <c r="AM38" s="42">
        <v>4</v>
      </c>
      <c r="AN38" s="45">
        <v>7</v>
      </c>
      <c r="AO38" s="45">
        <v>12</v>
      </c>
      <c r="AP38" s="45">
        <v>15</v>
      </c>
      <c r="AQ38" s="45">
        <v>0</v>
      </c>
      <c r="AR38" s="45">
        <v>-13</v>
      </c>
      <c r="AS38" s="45">
        <v>-12</v>
      </c>
      <c r="AT38" s="45">
        <v>-2</v>
      </c>
      <c r="AU38" s="45">
        <v>-3</v>
      </c>
      <c r="AV38" s="45">
        <v>-28</v>
      </c>
      <c r="AW38" s="45">
        <v>-17</v>
      </c>
      <c r="AX38" s="45">
        <v>-2</v>
      </c>
      <c r="AY38" s="45">
        <f>+AY11+AY18</f>
        <v>-35</v>
      </c>
      <c r="AZ38" s="45">
        <v>-5</v>
      </c>
      <c r="BA38" s="45">
        <v>5</v>
      </c>
      <c r="BB38" s="45">
        <v>-3</v>
      </c>
      <c r="BC38" s="45">
        <v>0</v>
      </c>
      <c r="BD38" s="45">
        <v>-21</v>
      </c>
      <c r="BE38" s="45">
        <v>-13</v>
      </c>
      <c r="BF38" s="45">
        <v>-8</v>
      </c>
      <c r="BG38" s="45">
        <v>-15</v>
      </c>
      <c r="BH38" s="45">
        <v>-21</v>
      </c>
      <c r="BI38" s="45">
        <v>-10</v>
      </c>
      <c r="BJ38" s="45">
        <v>-8</v>
      </c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</row>
    <row r="39" spans="2:94" s="9" customFormat="1" ht="13.7" customHeight="1" x14ac:dyDescent="0.25">
      <c r="P39" s="45"/>
      <c r="Q39" s="45"/>
      <c r="R39" s="45"/>
      <c r="S39" s="45"/>
      <c r="T39" s="45"/>
      <c r="U39" s="45"/>
      <c r="V39" s="45"/>
      <c r="W39" s="45"/>
      <c r="X39" s="45"/>
      <c r="Y39" s="45"/>
      <c r="AM39" s="42"/>
      <c r="AN39" s="45"/>
      <c r="AO39" s="45"/>
      <c r="AP39" s="45"/>
      <c r="AQ39" s="45"/>
      <c r="AR39" s="45"/>
      <c r="AS39" s="45"/>
      <c r="AT39" s="45"/>
      <c r="AU39" s="45"/>
      <c r="AV39" s="45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</row>
    <row r="40" spans="2:94" s="10" customFormat="1" ht="13.7" customHeight="1" x14ac:dyDescent="0.25">
      <c r="B40" s="92" t="s">
        <v>47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2"/>
      <c r="AL40" s="52"/>
      <c r="AM40" s="42"/>
      <c r="AN40" s="45"/>
      <c r="AO40" s="45"/>
      <c r="AP40" s="45"/>
      <c r="AQ40" s="45"/>
      <c r="AR40" s="45"/>
      <c r="AS40" s="45"/>
      <c r="AT40" s="45"/>
      <c r="AU40" s="45"/>
      <c r="AV40" s="45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</row>
    <row r="41" spans="2:94" s="9" customFormat="1" ht="16.5" customHeight="1" x14ac:dyDescent="0.25">
      <c r="C41" s="9" t="s">
        <v>48</v>
      </c>
      <c r="D41" s="45">
        <f t="shared" ref="D41:AK41" si="29">D8+D17+D24</f>
        <v>-105.1727440100002</v>
      </c>
      <c r="E41" s="45">
        <f t="shared" si="29"/>
        <v>279</v>
      </c>
      <c r="F41" s="45">
        <f t="shared" si="29"/>
        <v>-56.103084960000047</v>
      </c>
      <c r="G41" s="45">
        <f t="shared" si="29"/>
        <v>-305.79726817999995</v>
      </c>
      <c r="H41" s="45">
        <f t="shared" si="29"/>
        <v>-100.73973566000006</v>
      </c>
      <c r="I41" s="45">
        <f t="shared" si="29"/>
        <v>-5.4915922000000137</v>
      </c>
      <c r="J41" s="45">
        <f t="shared" si="29"/>
        <v>139.72380929999997</v>
      </c>
      <c r="K41" s="45">
        <f t="shared" si="29"/>
        <v>-204.93426608999994</v>
      </c>
      <c r="L41" s="45">
        <f t="shared" si="29"/>
        <v>-148.45872549000001</v>
      </c>
      <c r="M41" s="45">
        <f t="shared" si="29"/>
        <v>-195</v>
      </c>
      <c r="N41" s="45">
        <f t="shared" si="29"/>
        <v>-162</v>
      </c>
      <c r="O41" s="45">
        <f t="shared" si="29"/>
        <v>15</v>
      </c>
      <c r="P41" s="45">
        <f t="shared" si="29"/>
        <v>154</v>
      </c>
      <c r="Q41" s="45">
        <f t="shared" si="29"/>
        <v>556</v>
      </c>
      <c r="R41" s="45">
        <f t="shared" si="29"/>
        <v>-486</v>
      </c>
      <c r="S41" s="45">
        <f t="shared" si="29"/>
        <v>41</v>
      </c>
      <c r="T41" s="45">
        <f t="shared" si="29"/>
        <v>65</v>
      </c>
      <c r="U41" s="45">
        <f t="shared" si="29"/>
        <v>77</v>
      </c>
      <c r="V41" s="45">
        <f t="shared" si="29"/>
        <v>62</v>
      </c>
      <c r="W41" s="45">
        <f t="shared" si="29"/>
        <v>104</v>
      </c>
      <c r="X41" s="45">
        <f t="shared" si="29"/>
        <v>347</v>
      </c>
      <c r="Y41" s="45">
        <f t="shared" si="29"/>
        <v>81.400000000000006</v>
      </c>
      <c r="Z41" s="45">
        <f t="shared" si="29"/>
        <v>692.8</v>
      </c>
      <c r="AA41" s="45">
        <f t="shared" si="29"/>
        <v>504.2</v>
      </c>
      <c r="AB41" s="45">
        <f>AB8+AB17+AB24</f>
        <v>379.29046772999999</v>
      </c>
      <c r="AC41" s="45">
        <f t="shared" si="29"/>
        <v>948.42196204000004</v>
      </c>
      <c r="AD41" s="45">
        <f t="shared" si="29"/>
        <v>554</v>
      </c>
      <c r="AE41" s="45">
        <f t="shared" si="29"/>
        <v>374.39606387999999</v>
      </c>
      <c r="AF41" s="45">
        <f t="shared" si="29"/>
        <v>425.21855426000002</v>
      </c>
      <c r="AG41" s="45">
        <f t="shared" si="29"/>
        <v>525.81248159999996</v>
      </c>
      <c r="AH41" s="45">
        <f t="shared" si="29"/>
        <v>506.50841716999997</v>
      </c>
      <c r="AI41" s="45">
        <f t="shared" si="29"/>
        <v>502.23917160999997</v>
      </c>
      <c r="AJ41" s="45">
        <f t="shared" si="29"/>
        <v>376.59928105</v>
      </c>
      <c r="AK41" s="42">
        <f t="shared" si="29"/>
        <v>354.70109131000004</v>
      </c>
      <c r="AL41" s="42">
        <f>AL8+AL17+AL24</f>
        <v>342</v>
      </c>
      <c r="AM41" s="42">
        <f>AM8+AM17+AM24</f>
        <v>144</v>
      </c>
      <c r="AN41" s="45">
        <f>+AN8+AN17+AN24</f>
        <v>612</v>
      </c>
      <c r="AO41" s="45">
        <f t="shared" ref="AO41:AY41" si="30">+AO8+AO17+AO24</f>
        <v>910</v>
      </c>
      <c r="AP41" s="45">
        <f t="shared" si="30"/>
        <v>262</v>
      </c>
      <c r="AQ41" s="45">
        <f t="shared" si="30"/>
        <v>-126</v>
      </c>
      <c r="AR41" s="45">
        <f t="shared" si="30"/>
        <v>-328</v>
      </c>
      <c r="AS41" s="45">
        <f t="shared" si="30"/>
        <v>-475</v>
      </c>
      <c r="AT41" s="45">
        <f t="shared" si="30"/>
        <v>-250</v>
      </c>
      <c r="AU41" s="45">
        <f t="shared" si="30"/>
        <v>-165</v>
      </c>
      <c r="AV41" s="45">
        <f t="shared" si="30"/>
        <v>-623</v>
      </c>
      <c r="AW41" s="45">
        <f t="shared" si="30"/>
        <v>-599</v>
      </c>
      <c r="AX41" s="45">
        <f t="shared" si="30"/>
        <v>-609</v>
      </c>
      <c r="AY41" s="45">
        <f t="shared" si="30"/>
        <v>-624</v>
      </c>
      <c r="AZ41" s="45">
        <f>+AZ10+AZ17+AZ24</f>
        <v>-257</v>
      </c>
      <c r="BA41" s="45">
        <f t="shared" ref="BA41:BK41" si="31">+BA10+BA17+BA24</f>
        <v>263</v>
      </c>
      <c r="BB41" s="45">
        <f t="shared" si="31"/>
        <v>-139</v>
      </c>
      <c r="BC41" s="45">
        <f t="shared" si="31"/>
        <v>-389</v>
      </c>
      <c r="BD41" s="45">
        <f t="shared" si="31"/>
        <v>-476</v>
      </c>
      <c r="BE41" s="45">
        <f t="shared" si="31"/>
        <v>-330</v>
      </c>
      <c r="BF41" s="45">
        <f t="shared" si="31"/>
        <v>-149</v>
      </c>
      <c r="BG41" s="45">
        <f t="shared" si="31"/>
        <v>-396</v>
      </c>
      <c r="BH41" s="45">
        <f t="shared" si="31"/>
        <v>-533</v>
      </c>
      <c r="BI41" s="45">
        <f t="shared" si="31"/>
        <v>-744</v>
      </c>
      <c r="BJ41" s="45">
        <f t="shared" si="31"/>
        <v>-714</v>
      </c>
      <c r="BK41" s="42">
        <f t="shared" si="31"/>
        <v>-587</v>
      </c>
      <c r="BL41" s="45">
        <f t="shared" ref="BL41" si="32">+BL10+BL24</f>
        <v>-568</v>
      </c>
      <c r="BM41" s="45">
        <f t="shared" ref="BM41:BX41" si="33">+BM10+BM24</f>
        <v>60</v>
      </c>
      <c r="BN41" s="45">
        <f t="shared" si="33"/>
        <v>-333</v>
      </c>
      <c r="BO41" s="45">
        <f t="shared" si="33"/>
        <v>-528</v>
      </c>
      <c r="BP41" s="45">
        <f t="shared" si="33"/>
        <v>-413</v>
      </c>
      <c r="BQ41" s="45">
        <f t="shared" si="33"/>
        <v>-577</v>
      </c>
      <c r="BR41" s="45">
        <f t="shared" si="33"/>
        <v>104</v>
      </c>
      <c r="BS41" s="45">
        <f t="shared" si="33"/>
        <v>-128</v>
      </c>
      <c r="BT41" s="45">
        <f t="shared" si="33"/>
        <v>-232</v>
      </c>
      <c r="BU41" s="45">
        <f t="shared" si="33"/>
        <v>10</v>
      </c>
      <c r="BV41" s="45">
        <f t="shared" si="33"/>
        <v>-210</v>
      </c>
      <c r="BW41" s="42">
        <f t="shared" si="33"/>
        <v>-115</v>
      </c>
      <c r="BX41" s="45">
        <f t="shared" si="33"/>
        <v>161</v>
      </c>
      <c r="BY41" s="45">
        <f t="shared" ref="BY41" si="34">+BY10+BY24</f>
        <v>387</v>
      </c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</row>
    <row r="42" spans="2:94" s="9" customFormat="1" ht="16.5" customHeight="1" x14ac:dyDescent="0.25">
      <c r="C42" s="9" t="s">
        <v>49</v>
      </c>
      <c r="D42" s="46">
        <f t="shared" ref="D42:AK42" si="35">D25</f>
        <v>33</v>
      </c>
      <c r="E42" s="46">
        <f t="shared" si="35"/>
        <v>50</v>
      </c>
      <c r="F42" s="46">
        <f t="shared" si="35"/>
        <v>59</v>
      </c>
      <c r="G42" s="46">
        <f t="shared" si="35"/>
        <v>26</v>
      </c>
      <c r="H42" s="46">
        <f t="shared" si="35"/>
        <v>15</v>
      </c>
      <c r="I42" s="46">
        <f t="shared" si="35"/>
        <v>7</v>
      </c>
      <c r="J42" s="46">
        <f t="shared" si="35"/>
        <v>168</v>
      </c>
      <c r="K42" s="46">
        <f t="shared" si="35"/>
        <v>145</v>
      </c>
      <c r="L42" s="46">
        <f t="shared" si="35"/>
        <v>2</v>
      </c>
      <c r="M42" s="46">
        <f t="shared" si="35"/>
        <v>45</v>
      </c>
      <c r="N42" s="46">
        <f t="shared" si="35"/>
        <v>74</v>
      </c>
      <c r="O42" s="46">
        <f t="shared" si="35"/>
        <v>83</v>
      </c>
      <c r="P42" s="46">
        <f t="shared" si="35"/>
        <v>59</v>
      </c>
      <c r="Q42" s="46">
        <f t="shared" si="35"/>
        <v>91</v>
      </c>
      <c r="R42" s="46">
        <f t="shared" si="35"/>
        <v>-68</v>
      </c>
      <c r="S42" s="46">
        <f t="shared" si="35"/>
        <v>45</v>
      </c>
      <c r="T42" s="46">
        <f t="shared" si="35"/>
        <v>67</v>
      </c>
      <c r="U42" s="46">
        <f t="shared" si="35"/>
        <v>569</v>
      </c>
      <c r="V42" s="46">
        <f t="shared" si="35"/>
        <v>87</v>
      </c>
      <c r="W42" s="46">
        <f t="shared" si="35"/>
        <v>163</v>
      </c>
      <c r="X42" s="46">
        <f t="shared" si="35"/>
        <v>-153</v>
      </c>
      <c r="Y42" s="46">
        <f t="shared" si="35"/>
        <v>67</v>
      </c>
      <c r="Z42" s="46">
        <f t="shared" si="35"/>
        <v>162</v>
      </c>
      <c r="AA42" s="46">
        <f t="shared" si="35"/>
        <v>143</v>
      </c>
      <c r="AB42" s="46">
        <f t="shared" si="35"/>
        <v>144</v>
      </c>
      <c r="AC42" s="46">
        <f t="shared" si="35"/>
        <v>160</v>
      </c>
      <c r="AD42" s="46">
        <f t="shared" si="35"/>
        <v>101</v>
      </c>
      <c r="AE42" s="46">
        <f t="shared" si="35"/>
        <v>149</v>
      </c>
      <c r="AF42" s="46">
        <f t="shared" si="35"/>
        <v>235</v>
      </c>
      <c r="AG42" s="46">
        <f t="shared" si="35"/>
        <v>178</v>
      </c>
      <c r="AH42" s="46">
        <f t="shared" si="35"/>
        <v>81</v>
      </c>
      <c r="AI42" s="46">
        <f t="shared" si="35"/>
        <v>73</v>
      </c>
      <c r="AJ42" s="46">
        <f t="shared" si="35"/>
        <v>166</v>
      </c>
      <c r="AK42" s="46">
        <f t="shared" si="35"/>
        <v>70</v>
      </c>
      <c r="AL42" s="46">
        <f>AL25</f>
        <v>65</v>
      </c>
      <c r="AM42" s="46">
        <f>AM25</f>
        <v>110</v>
      </c>
      <c r="AN42" s="46">
        <f>+AN25</f>
        <v>584</v>
      </c>
      <c r="AO42" s="46">
        <f t="shared" ref="AO42:AY42" si="36">+AO25</f>
        <v>121</v>
      </c>
      <c r="AP42" s="46">
        <f t="shared" si="36"/>
        <v>13</v>
      </c>
      <c r="AQ42" s="46">
        <f t="shared" si="36"/>
        <v>41</v>
      </c>
      <c r="AR42" s="46">
        <f t="shared" si="36"/>
        <v>-57</v>
      </c>
      <c r="AS42" s="46">
        <f t="shared" si="36"/>
        <v>-45</v>
      </c>
      <c r="AT42" s="46">
        <f t="shared" si="36"/>
        <v>-14</v>
      </c>
      <c r="AU42" s="46">
        <f t="shared" si="36"/>
        <v>-13</v>
      </c>
      <c r="AV42" s="46">
        <f t="shared" si="36"/>
        <v>-59</v>
      </c>
      <c r="AW42" s="46">
        <f t="shared" si="36"/>
        <v>-53</v>
      </c>
      <c r="AX42" s="46">
        <f t="shared" si="36"/>
        <v>-14</v>
      </c>
      <c r="AY42" s="46">
        <f t="shared" si="36"/>
        <v>201</v>
      </c>
      <c r="AZ42" s="46">
        <f t="shared" ref="AZ42:BL42" si="37">+AZ25</f>
        <v>-166</v>
      </c>
      <c r="BA42" s="46">
        <f t="shared" si="37"/>
        <v>84</v>
      </c>
      <c r="BB42" s="46">
        <f t="shared" si="37"/>
        <v>68</v>
      </c>
      <c r="BC42" s="46">
        <f t="shared" si="37"/>
        <v>62</v>
      </c>
      <c r="BD42" s="46">
        <f t="shared" si="37"/>
        <v>25</v>
      </c>
      <c r="BE42" s="46">
        <f t="shared" si="37"/>
        <v>-2</v>
      </c>
      <c r="BF42" s="46">
        <f t="shared" si="37"/>
        <v>9</v>
      </c>
      <c r="BG42" s="46">
        <f t="shared" si="37"/>
        <v>-2</v>
      </c>
      <c r="BH42" s="46">
        <f t="shared" si="37"/>
        <v>6</v>
      </c>
      <c r="BI42" s="46">
        <f t="shared" si="37"/>
        <v>9</v>
      </c>
      <c r="BJ42" s="46">
        <f t="shared" si="37"/>
        <v>78</v>
      </c>
      <c r="BK42" s="46">
        <f t="shared" si="37"/>
        <v>74</v>
      </c>
      <c r="BL42" s="46">
        <f t="shared" si="37"/>
        <v>54</v>
      </c>
      <c r="BM42" s="46">
        <f t="shared" ref="BM42:BX42" si="38">+BM25</f>
        <v>104</v>
      </c>
      <c r="BN42" s="46">
        <f t="shared" si="38"/>
        <v>174</v>
      </c>
      <c r="BO42" s="46">
        <f t="shared" si="38"/>
        <v>58</v>
      </c>
      <c r="BP42" s="46">
        <f t="shared" si="38"/>
        <v>35</v>
      </c>
      <c r="BQ42" s="46">
        <f t="shared" si="38"/>
        <v>68</v>
      </c>
      <c r="BR42" s="46">
        <f t="shared" si="38"/>
        <v>93</v>
      </c>
      <c r="BS42" s="46">
        <f t="shared" si="38"/>
        <v>67</v>
      </c>
      <c r="BT42" s="46">
        <f t="shared" si="38"/>
        <v>113</v>
      </c>
      <c r="BU42" s="46">
        <f t="shared" si="38"/>
        <v>26</v>
      </c>
      <c r="BV42" s="46">
        <f t="shared" si="38"/>
        <v>113</v>
      </c>
      <c r="BW42" s="46">
        <f t="shared" si="38"/>
        <v>183</v>
      </c>
      <c r="BX42" s="46">
        <f t="shared" si="38"/>
        <v>177</v>
      </c>
      <c r="BY42" s="46">
        <f t="shared" ref="BY42" si="39">+BY25</f>
        <v>134</v>
      </c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</row>
    <row r="43" spans="2:94" s="9" customFormat="1" ht="16.5" customHeight="1" x14ac:dyDescent="0.25">
      <c r="C43" s="9" t="s">
        <v>50</v>
      </c>
      <c r="D43" s="45">
        <f>D41+D42</f>
        <v>-72.172744010000201</v>
      </c>
      <c r="E43" s="45">
        <f t="shared" ref="E43:L43" si="40">E41+E42</f>
        <v>329</v>
      </c>
      <c r="F43" s="45">
        <f t="shared" si="40"/>
        <v>2.8969150399999535</v>
      </c>
      <c r="G43" s="45">
        <f t="shared" si="40"/>
        <v>-279.79726817999995</v>
      </c>
      <c r="H43" s="45">
        <f t="shared" si="40"/>
        <v>-85.739735660000065</v>
      </c>
      <c r="I43" s="45">
        <f t="shared" si="40"/>
        <v>1.5084077999999863</v>
      </c>
      <c r="J43" s="45">
        <f t="shared" si="40"/>
        <v>307.72380929999997</v>
      </c>
      <c r="K43" s="45">
        <f t="shared" si="40"/>
        <v>-59.934266089999937</v>
      </c>
      <c r="L43" s="45">
        <f t="shared" si="40"/>
        <v>-146.45872549000001</v>
      </c>
      <c r="M43" s="45">
        <f t="shared" ref="M43:AK43" si="41">M41+M42</f>
        <v>-150</v>
      </c>
      <c r="N43" s="45">
        <f t="shared" si="41"/>
        <v>-88</v>
      </c>
      <c r="O43" s="45">
        <f t="shared" si="41"/>
        <v>98</v>
      </c>
      <c r="P43" s="45">
        <f t="shared" si="41"/>
        <v>213</v>
      </c>
      <c r="Q43" s="45">
        <f t="shared" si="41"/>
        <v>647</v>
      </c>
      <c r="R43" s="45">
        <f t="shared" si="41"/>
        <v>-554</v>
      </c>
      <c r="S43" s="45">
        <f t="shared" si="41"/>
        <v>86</v>
      </c>
      <c r="T43" s="45">
        <f t="shared" si="41"/>
        <v>132</v>
      </c>
      <c r="U43" s="45">
        <f t="shared" si="41"/>
        <v>646</v>
      </c>
      <c r="V43" s="45">
        <f t="shared" si="41"/>
        <v>149</v>
      </c>
      <c r="W43" s="45">
        <f t="shared" si="41"/>
        <v>267</v>
      </c>
      <c r="X43" s="45">
        <f t="shared" si="41"/>
        <v>194</v>
      </c>
      <c r="Y43" s="45">
        <f t="shared" si="41"/>
        <v>148.4</v>
      </c>
      <c r="Z43" s="45">
        <f t="shared" si="41"/>
        <v>854.8</v>
      </c>
      <c r="AA43" s="45">
        <f t="shared" si="41"/>
        <v>647.20000000000005</v>
      </c>
      <c r="AB43" s="45">
        <f>AB41+AB42</f>
        <v>523.29046773000005</v>
      </c>
      <c r="AC43" s="45">
        <f t="shared" si="41"/>
        <v>1108.4219620399999</v>
      </c>
      <c r="AD43" s="45">
        <f t="shared" si="41"/>
        <v>655</v>
      </c>
      <c r="AE43" s="45">
        <f t="shared" si="41"/>
        <v>523.39606387999993</v>
      </c>
      <c r="AF43" s="45">
        <f t="shared" si="41"/>
        <v>660.21855426000002</v>
      </c>
      <c r="AG43" s="45">
        <f t="shared" si="41"/>
        <v>703.81248159999996</v>
      </c>
      <c r="AH43" s="45">
        <f t="shared" si="41"/>
        <v>587.50841717000003</v>
      </c>
      <c r="AI43" s="45">
        <f t="shared" si="41"/>
        <v>575.23917160999997</v>
      </c>
      <c r="AJ43" s="45">
        <f t="shared" si="41"/>
        <v>542.59928104999995</v>
      </c>
      <c r="AK43" s="42">
        <f t="shared" si="41"/>
        <v>424.70109131000004</v>
      </c>
      <c r="AL43" s="42">
        <f>AL41+AL42</f>
        <v>407</v>
      </c>
      <c r="AM43" s="42">
        <f>AM41+AM42</f>
        <v>254</v>
      </c>
      <c r="AN43" s="45">
        <f>+AN41+AN42</f>
        <v>1196</v>
      </c>
      <c r="AO43" s="45">
        <f t="shared" ref="AO43:AY43" si="42">+AO41+AO42</f>
        <v>1031</v>
      </c>
      <c r="AP43" s="45">
        <f t="shared" si="42"/>
        <v>275</v>
      </c>
      <c r="AQ43" s="45">
        <f t="shared" si="42"/>
        <v>-85</v>
      </c>
      <c r="AR43" s="45">
        <f t="shared" si="42"/>
        <v>-385</v>
      </c>
      <c r="AS43" s="45">
        <f t="shared" si="42"/>
        <v>-520</v>
      </c>
      <c r="AT43" s="45">
        <f t="shared" si="42"/>
        <v>-264</v>
      </c>
      <c r="AU43" s="45">
        <f t="shared" si="42"/>
        <v>-178</v>
      </c>
      <c r="AV43" s="45">
        <f t="shared" si="42"/>
        <v>-682</v>
      </c>
      <c r="AW43" s="45">
        <f t="shared" si="42"/>
        <v>-652</v>
      </c>
      <c r="AX43" s="45">
        <f t="shared" si="42"/>
        <v>-623</v>
      </c>
      <c r="AY43" s="45">
        <f t="shared" si="42"/>
        <v>-423</v>
      </c>
      <c r="AZ43" s="45">
        <f t="shared" ref="AZ43:BL43" si="43">+AZ41+AZ42</f>
        <v>-423</v>
      </c>
      <c r="BA43" s="45">
        <f t="shared" si="43"/>
        <v>347</v>
      </c>
      <c r="BB43" s="45">
        <f t="shared" si="43"/>
        <v>-71</v>
      </c>
      <c r="BC43" s="45">
        <f t="shared" si="43"/>
        <v>-327</v>
      </c>
      <c r="BD43" s="45">
        <f t="shared" si="43"/>
        <v>-451</v>
      </c>
      <c r="BE43" s="45">
        <f t="shared" si="43"/>
        <v>-332</v>
      </c>
      <c r="BF43" s="45">
        <f t="shared" si="43"/>
        <v>-140</v>
      </c>
      <c r="BG43" s="45">
        <f t="shared" si="43"/>
        <v>-398</v>
      </c>
      <c r="BH43" s="45">
        <f t="shared" si="43"/>
        <v>-527</v>
      </c>
      <c r="BI43" s="45">
        <f t="shared" si="43"/>
        <v>-735</v>
      </c>
      <c r="BJ43" s="45">
        <f t="shared" si="43"/>
        <v>-636</v>
      </c>
      <c r="BK43" s="42">
        <f t="shared" si="43"/>
        <v>-513</v>
      </c>
      <c r="BL43" s="45">
        <f t="shared" si="43"/>
        <v>-514</v>
      </c>
      <c r="BM43" s="45">
        <f t="shared" ref="BM43:BX43" si="44">+BM41+BM42</f>
        <v>164</v>
      </c>
      <c r="BN43" s="45">
        <f t="shared" si="44"/>
        <v>-159</v>
      </c>
      <c r="BO43" s="45">
        <f t="shared" si="44"/>
        <v>-470</v>
      </c>
      <c r="BP43" s="45">
        <f t="shared" si="44"/>
        <v>-378</v>
      </c>
      <c r="BQ43" s="45">
        <f t="shared" si="44"/>
        <v>-509</v>
      </c>
      <c r="BR43" s="45">
        <f t="shared" si="44"/>
        <v>197</v>
      </c>
      <c r="BS43" s="45">
        <f t="shared" si="44"/>
        <v>-61</v>
      </c>
      <c r="BT43" s="45">
        <f t="shared" si="44"/>
        <v>-119</v>
      </c>
      <c r="BU43" s="45">
        <f t="shared" si="44"/>
        <v>36</v>
      </c>
      <c r="BV43" s="45">
        <f t="shared" si="44"/>
        <v>-97</v>
      </c>
      <c r="BW43" s="42">
        <f t="shared" si="44"/>
        <v>68</v>
      </c>
      <c r="BX43" s="45">
        <f t="shared" si="44"/>
        <v>338</v>
      </c>
      <c r="BY43" s="45">
        <f t="shared" ref="BY43" si="45">+BY41+BY42</f>
        <v>521</v>
      </c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</row>
    <row r="44" spans="2:94" s="9" customFormat="1" ht="16.5" customHeight="1" x14ac:dyDescent="0.25">
      <c r="C44" s="9" t="s">
        <v>39</v>
      </c>
      <c r="D44" s="46">
        <f t="shared" ref="D44:AK44" si="46">D27</f>
        <v>-120.63415124759362</v>
      </c>
      <c r="E44" s="46">
        <f t="shared" si="46"/>
        <v>19.659790036870149</v>
      </c>
      <c r="F44" s="46">
        <f t="shared" si="46"/>
        <v>-6.0567123029396441</v>
      </c>
      <c r="G44" s="46">
        <f t="shared" si="46"/>
        <v>-98</v>
      </c>
      <c r="H44" s="46">
        <f t="shared" si="46"/>
        <v>-411.36991199802054</v>
      </c>
      <c r="I44" s="46">
        <f t="shared" si="46"/>
        <v>329</v>
      </c>
      <c r="J44" s="46">
        <f t="shared" si="46"/>
        <v>-1090.4756050300107</v>
      </c>
      <c r="K44" s="46">
        <f t="shared" si="46"/>
        <v>-13.331942715541793</v>
      </c>
      <c r="L44" s="46">
        <f t="shared" si="46"/>
        <v>-28.033544895980516</v>
      </c>
      <c r="M44" s="46">
        <f t="shared" si="46"/>
        <v>-37</v>
      </c>
      <c r="N44" s="46">
        <f t="shared" si="46"/>
        <v>1</v>
      </c>
      <c r="O44" s="46">
        <f t="shared" si="46"/>
        <v>-36</v>
      </c>
      <c r="P44" s="46">
        <f t="shared" si="46"/>
        <v>-42</v>
      </c>
      <c r="Q44" s="46">
        <f t="shared" si="46"/>
        <v>-21</v>
      </c>
      <c r="R44" s="46">
        <f t="shared" si="46"/>
        <v>-23</v>
      </c>
      <c r="S44" s="46">
        <f t="shared" si="46"/>
        <v>2476</v>
      </c>
      <c r="T44" s="46">
        <f t="shared" si="46"/>
        <v>78</v>
      </c>
      <c r="U44" s="46">
        <f t="shared" si="46"/>
        <v>-12</v>
      </c>
      <c r="V44" s="46">
        <f t="shared" si="46"/>
        <v>-123</v>
      </c>
      <c r="W44" s="46">
        <f t="shared" si="46"/>
        <v>-155</v>
      </c>
      <c r="X44" s="46">
        <f t="shared" si="46"/>
        <v>-41</v>
      </c>
      <c r="Y44" s="46">
        <f t="shared" si="46"/>
        <v>-53</v>
      </c>
      <c r="Z44" s="46">
        <f t="shared" si="46"/>
        <v>59</v>
      </c>
      <c r="AA44" s="46">
        <f t="shared" si="46"/>
        <v>-81</v>
      </c>
      <c r="AB44" s="46">
        <f>AB27</f>
        <v>-62.350732398617765</v>
      </c>
      <c r="AC44" s="46">
        <f t="shared" si="46"/>
        <v>-204.20471068197151</v>
      </c>
      <c r="AD44" s="46">
        <f t="shared" si="46"/>
        <v>-54</v>
      </c>
      <c r="AE44" s="46">
        <f t="shared" si="46"/>
        <v>6.5841187599998534</v>
      </c>
      <c r="AF44" s="46">
        <f t="shared" si="46"/>
        <v>619.78880854999966</v>
      </c>
      <c r="AG44" s="46">
        <f t="shared" si="46"/>
        <v>-9.5146323099997403</v>
      </c>
      <c r="AH44" s="46">
        <f t="shared" si="46"/>
        <v>-39.005835469999965</v>
      </c>
      <c r="AI44" s="46">
        <f t="shared" si="46"/>
        <v>-56.718049400000041</v>
      </c>
      <c r="AJ44" s="46">
        <f t="shared" si="46"/>
        <v>68.011368067260037</v>
      </c>
      <c r="AK44" s="46">
        <f t="shared" si="46"/>
        <v>-352.61705014625215</v>
      </c>
      <c r="AL44" s="46">
        <f t="shared" ref="AL44:AR44" si="47">AL27</f>
        <v>-190</v>
      </c>
      <c r="AM44" s="46">
        <f t="shared" si="47"/>
        <v>-33</v>
      </c>
      <c r="AN44" s="46">
        <f t="shared" si="47"/>
        <v>-76</v>
      </c>
      <c r="AO44" s="46">
        <f t="shared" si="47"/>
        <v>-20</v>
      </c>
      <c r="AP44" s="46">
        <f t="shared" si="47"/>
        <v>-331</v>
      </c>
      <c r="AQ44" s="46">
        <f t="shared" si="47"/>
        <v>-11</v>
      </c>
      <c r="AR44" s="46">
        <f t="shared" si="47"/>
        <v>53</v>
      </c>
      <c r="AS44" s="46">
        <v>-176</v>
      </c>
      <c r="AT44" s="46">
        <v>-48</v>
      </c>
      <c r="AU44" s="46">
        <v>-54</v>
      </c>
      <c r="AV44" s="46">
        <v>-36</v>
      </c>
      <c r="AW44" s="46">
        <v>-47</v>
      </c>
      <c r="AX44" s="46">
        <v>-58</v>
      </c>
      <c r="AY44" s="46">
        <f t="shared" ref="AY44:AZ44" si="48">AY27</f>
        <v>-30</v>
      </c>
      <c r="AZ44" s="46">
        <f t="shared" si="48"/>
        <v>-10</v>
      </c>
      <c r="BA44" s="46">
        <f t="shared" ref="BA44:BB44" si="49">BA27</f>
        <v>86</v>
      </c>
      <c r="BB44" s="46">
        <f t="shared" si="49"/>
        <v>22</v>
      </c>
      <c r="BC44" s="46">
        <f>+BC27</f>
        <v>-158</v>
      </c>
      <c r="BD44" s="46">
        <v>-15</v>
      </c>
      <c r="BE44" s="46">
        <v>446</v>
      </c>
      <c r="BF44" s="46">
        <v>76</v>
      </c>
      <c r="BG44" s="46">
        <v>-91</v>
      </c>
      <c r="BH44" s="46">
        <v>22</v>
      </c>
      <c r="BI44" s="46">
        <v>56</v>
      </c>
      <c r="BJ44" s="46">
        <v>-92</v>
      </c>
      <c r="BK44" s="46">
        <v>-150</v>
      </c>
      <c r="BL44" s="46">
        <f t="shared" ref="BL44" si="50">+BL27</f>
        <v>209</v>
      </c>
      <c r="BM44" s="46">
        <f t="shared" ref="BM44:BW44" si="51">+BM27</f>
        <v>-22</v>
      </c>
      <c r="BN44" s="46">
        <f t="shared" si="51"/>
        <v>-167</v>
      </c>
      <c r="BO44" s="46">
        <f t="shared" si="51"/>
        <v>140</v>
      </c>
      <c r="BP44" s="46">
        <f t="shared" si="51"/>
        <v>-49</v>
      </c>
      <c r="BQ44" s="46">
        <f t="shared" si="51"/>
        <v>-262</v>
      </c>
      <c r="BR44" s="46">
        <f t="shared" si="51"/>
        <v>-126</v>
      </c>
      <c r="BS44" s="46">
        <f t="shared" si="51"/>
        <v>-50</v>
      </c>
      <c r="BT44" s="46">
        <f t="shared" si="51"/>
        <v>-130</v>
      </c>
      <c r="BU44" s="46">
        <f t="shared" si="51"/>
        <v>194</v>
      </c>
      <c r="BV44" s="46">
        <f t="shared" si="51"/>
        <v>-16</v>
      </c>
      <c r="BW44" s="46">
        <f t="shared" si="51"/>
        <v>-110</v>
      </c>
      <c r="BX44" s="46">
        <f t="shared" ref="BX44:BY44" si="52">+BX27</f>
        <v>-98</v>
      </c>
      <c r="BY44" s="46">
        <f t="shared" si="52"/>
        <v>530.20000000000005</v>
      </c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</row>
    <row r="45" spans="2:94" s="9" customFormat="1" ht="16.5" customHeight="1" x14ac:dyDescent="0.25">
      <c r="C45" s="9" t="s">
        <v>51</v>
      </c>
      <c r="D45" s="45">
        <f t="shared" ref="D45:L45" si="53">D43+D44</f>
        <v>-192.80689525759382</v>
      </c>
      <c r="E45" s="45">
        <f t="shared" si="53"/>
        <v>348.65979003687016</v>
      </c>
      <c r="F45" s="45">
        <f t="shared" si="53"/>
        <v>-3.1597972629396907</v>
      </c>
      <c r="G45" s="45">
        <f t="shared" si="53"/>
        <v>-377.79726817999995</v>
      </c>
      <c r="H45" s="45">
        <f t="shared" si="53"/>
        <v>-497.10964765802061</v>
      </c>
      <c r="I45" s="45">
        <f t="shared" si="53"/>
        <v>330.50840779999999</v>
      </c>
      <c r="J45" s="45">
        <f t="shared" si="53"/>
        <v>-782.75179573001071</v>
      </c>
      <c r="K45" s="45">
        <f t="shared" si="53"/>
        <v>-73.266208805541737</v>
      </c>
      <c r="L45" s="45">
        <f t="shared" si="53"/>
        <v>-174.49227038598053</v>
      </c>
      <c r="M45" s="45">
        <f t="shared" ref="M45:AY45" si="54">M43+M44</f>
        <v>-187</v>
      </c>
      <c r="N45" s="45">
        <f t="shared" si="54"/>
        <v>-87</v>
      </c>
      <c r="O45" s="45">
        <f t="shared" si="54"/>
        <v>62</v>
      </c>
      <c r="P45" s="45">
        <f t="shared" si="54"/>
        <v>171</v>
      </c>
      <c r="Q45" s="45">
        <f t="shared" si="54"/>
        <v>626</v>
      </c>
      <c r="R45" s="45">
        <f t="shared" si="54"/>
        <v>-577</v>
      </c>
      <c r="S45" s="45">
        <f t="shared" si="54"/>
        <v>2562</v>
      </c>
      <c r="T45" s="45">
        <f t="shared" si="54"/>
        <v>210</v>
      </c>
      <c r="U45" s="45">
        <f t="shared" si="54"/>
        <v>634</v>
      </c>
      <c r="V45" s="45">
        <f t="shared" si="54"/>
        <v>26</v>
      </c>
      <c r="W45" s="45">
        <f t="shared" si="54"/>
        <v>112</v>
      </c>
      <c r="X45" s="45">
        <f t="shared" si="54"/>
        <v>153</v>
      </c>
      <c r="Y45" s="45">
        <f t="shared" si="54"/>
        <v>95.4</v>
      </c>
      <c r="Z45" s="45">
        <f t="shared" si="54"/>
        <v>913.8</v>
      </c>
      <c r="AA45" s="45">
        <f t="shared" si="54"/>
        <v>566.20000000000005</v>
      </c>
      <c r="AB45" s="45">
        <f t="shared" si="54"/>
        <v>460.93973533138228</v>
      </c>
      <c r="AC45" s="45">
        <f t="shared" si="54"/>
        <v>904.21725135802842</v>
      </c>
      <c r="AD45" s="45">
        <f t="shared" si="54"/>
        <v>601</v>
      </c>
      <c r="AE45" s="45">
        <f t="shared" si="54"/>
        <v>529.98018263999984</v>
      </c>
      <c r="AF45" s="45">
        <f t="shared" si="54"/>
        <v>1280.0073628099997</v>
      </c>
      <c r="AG45" s="45">
        <f t="shared" si="54"/>
        <v>694.29784929000016</v>
      </c>
      <c r="AH45" s="45">
        <f t="shared" si="54"/>
        <v>548.50258170000006</v>
      </c>
      <c r="AI45" s="45">
        <f t="shared" si="54"/>
        <v>518.52112220999993</v>
      </c>
      <c r="AJ45" s="45">
        <f t="shared" si="54"/>
        <v>610.61064911725998</v>
      </c>
      <c r="AK45" s="45">
        <f t="shared" si="54"/>
        <v>72.084041163747884</v>
      </c>
      <c r="AL45" s="45">
        <f t="shared" si="54"/>
        <v>217</v>
      </c>
      <c r="AM45" s="45">
        <f t="shared" si="54"/>
        <v>221</v>
      </c>
      <c r="AN45" s="45">
        <f t="shared" si="54"/>
        <v>1120</v>
      </c>
      <c r="AO45" s="45">
        <f t="shared" si="54"/>
        <v>1011</v>
      </c>
      <c r="AP45" s="45">
        <f t="shared" si="54"/>
        <v>-56</v>
      </c>
      <c r="AQ45" s="45">
        <f t="shared" si="54"/>
        <v>-96</v>
      </c>
      <c r="AR45" s="45">
        <f t="shared" si="54"/>
        <v>-332</v>
      </c>
      <c r="AS45" s="45">
        <f t="shared" si="54"/>
        <v>-696</v>
      </c>
      <c r="AT45" s="45">
        <f t="shared" si="54"/>
        <v>-312</v>
      </c>
      <c r="AU45" s="45">
        <f t="shared" si="54"/>
        <v>-232</v>
      </c>
      <c r="AV45" s="45">
        <f t="shared" si="54"/>
        <v>-718</v>
      </c>
      <c r="AW45" s="45">
        <f t="shared" si="54"/>
        <v>-699</v>
      </c>
      <c r="AX45" s="45">
        <f t="shared" si="54"/>
        <v>-681</v>
      </c>
      <c r="AY45" s="42">
        <f t="shared" si="54"/>
        <v>-453</v>
      </c>
      <c r="AZ45" s="42">
        <f t="shared" ref="AZ45:BK45" si="55">AZ43+AZ44</f>
        <v>-433</v>
      </c>
      <c r="BA45" s="42">
        <f t="shared" si="55"/>
        <v>433</v>
      </c>
      <c r="BB45" s="42">
        <f t="shared" si="55"/>
        <v>-49</v>
      </c>
      <c r="BC45" s="42">
        <f t="shared" si="55"/>
        <v>-485</v>
      </c>
      <c r="BD45" s="42">
        <f t="shared" si="55"/>
        <v>-466</v>
      </c>
      <c r="BE45" s="42">
        <f t="shared" si="55"/>
        <v>114</v>
      </c>
      <c r="BF45" s="42">
        <f t="shared" si="55"/>
        <v>-64</v>
      </c>
      <c r="BG45" s="42">
        <f t="shared" si="55"/>
        <v>-489</v>
      </c>
      <c r="BH45" s="42">
        <f t="shared" si="55"/>
        <v>-505</v>
      </c>
      <c r="BI45" s="42">
        <f t="shared" si="55"/>
        <v>-679</v>
      </c>
      <c r="BJ45" s="42">
        <f t="shared" si="55"/>
        <v>-728</v>
      </c>
      <c r="BK45" s="42">
        <f t="shared" si="55"/>
        <v>-663</v>
      </c>
      <c r="BL45" s="42">
        <f t="shared" ref="BL45" si="56">+BL43+BL44</f>
        <v>-305</v>
      </c>
      <c r="BM45" s="42">
        <f t="shared" ref="BM45:BW45" si="57">+BM43+BM44</f>
        <v>142</v>
      </c>
      <c r="BN45" s="42">
        <f t="shared" si="57"/>
        <v>-326</v>
      </c>
      <c r="BO45" s="42">
        <f t="shared" si="57"/>
        <v>-330</v>
      </c>
      <c r="BP45" s="42">
        <f t="shared" si="57"/>
        <v>-427</v>
      </c>
      <c r="BQ45" s="42">
        <f t="shared" si="57"/>
        <v>-771</v>
      </c>
      <c r="BR45" s="42">
        <f t="shared" si="57"/>
        <v>71</v>
      </c>
      <c r="BS45" s="42">
        <f t="shared" si="57"/>
        <v>-111</v>
      </c>
      <c r="BT45" s="42">
        <f t="shared" si="57"/>
        <v>-249</v>
      </c>
      <c r="BU45" s="42">
        <f t="shared" si="57"/>
        <v>230</v>
      </c>
      <c r="BV45" s="42">
        <f t="shared" si="57"/>
        <v>-113</v>
      </c>
      <c r="BW45" s="42">
        <f t="shared" si="57"/>
        <v>-42</v>
      </c>
      <c r="BX45" s="42">
        <f t="shared" ref="BX45:BY45" si="58">+BX43+BX44</f>
        <v>240</v>
      </c>
      <c r="BY45" s="42">
        <f t="shared" si="58"/>
        <v>1051.2</v>
      </c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</row>
    <row r="46" spans="2:94" s="9" customFormat="1" ht="16.5" customHeight="1" x14ac:dyDescent="0.25">
      <c r="C46" s="9" t="s">
        <v>31</v>
      </c>
      <c r="D46" s="46">
        <f>+D47-D45</f>
        <v>-36.193104742406177</v>
      </c>
      <c r="E46" s="46">
        <f t="shared" ref="E46:AA46" si="59">+E47-E45</f>
        <v>10.340209963129837</v>
      </c>
      <c r="F46" s="46">
        <f t="shared" si="59"/>
        <v>-63.840202737060309</v>
      </c>
      <c r="G46" s="46">
        <f t="shared" si="59"/>
        <v>-108.20273182000005</v>
      </c>
      <c r="H46" s="46">
        <f t="shared" si="59"/>
        <v>12.109647658020606</v>
      </c>
      <c r="I46" s="46">
        <f t="shared" si="59"/>
        <v>38.491592200000014</v>
      </c>
      <c r="J46" s="46">
        <f t="shared" si="59"/>
        <v>91.751795730010713</v>
      </c>
      <c r="K46" s="46">
        <f t="shared" si="59"/>
        <v>-57.733791194458263</v>
      </c>
      <c r="L46" s="46">
        <f t="shared" si="59"/>
        <v>-119.50772961401947</v>
      </c>
      <c r="M46" s="46">
        <f t="shared" si="59"/>
        <v>-27</v>
      </c>
      <c r="N46" s="46">
        <f t="shared" si="59"/>
        <v>96</v>
      </c>
      <c r="O46" s="46">
        <f t="shared" si="59"/>
        <v>140</v>
      </c>
      <c r="P46" s="46">
        <f t="shared" si="59"/>
        <v>55</v>
      </c>
      <c r="Q46" s="46">
        <f t="shared" si="59"/>
        <v>166</v>
      </c>
      <c r="R46" s="46">
        <f t="shared" si="59"/>
        <v>380</v>
      </c>
      <c r="S46" s="46">
        <f t="shared" si="59"/>
        <v>188</v>
      </c>
      <c r="T46" s="46">
        <f t="shared" si="59"/>
        <v>28</v>
      </c>
      <c r="U46" s="46">
        <f t="shared" si="59"/>
        <v>27</v>
      </c>
      <c r="V46" s="46">
        <f t="shared" si="59"/>
        <v>-43</v>
      </c>
      <c r="W46" s="46">
        <f t="shared" si="59"/>
        <v>21</v>
      </c>
      <c r="X46" s="46">
        <f t="shared" si="59"/>
        <v>139</v>
      </c>
      <c r="Y46" s="46">
        <f t="shared" si="59"/>
        <v>163.1</v>
      </c>
      <c r="Z46" s="46">
        <f t="shared" si="59"/>
        <v>240.29999999999995</v>
      </c>
      <c r="AA46" s="46">
        <f t="shared" si="59"/>
        <v>243.29999999999995</v>
      </c>
      <c r="AB46" s="46">
        <f t="shared" ref="AB46:AK46" si="60">AB47-AB45</f>
        <v>-96.000000000000057</v>
      </c>
      <c r="AC46" s="46">
        <f t="shared" si="60"/>
        <v>281.00000000000011</v>
      </c>
      <c r="AD46" s="46">
        <f t="shared" si="60"/>
        <v>150</v>
      </c>
      <c r="AE46" s="46">
        <f t="shared" si="60"/>
        <v>157</v>
      </c>
      <c r="AF46" s="46">
        <f t="shared" si="60"/>
        <v>196</v>
      </c>
      <c r="AG46" s="46">
        <f t="shared" si="60"/>
        <v>59</v>
      </c>
      <c r="AH46" s="46">
        <f t="shared" si="60"/>
        <v>167</v>
      </c>
      <c r="AI46" s="46">
        <f t="shared" si="60"/>
        <v>265</v>
      </c>
      <c r="AJ46" s="46">
        <f t="shared" si="60"/>
        <v>138</v>
      </c>
      <c r="AK46" s="46">
        <f t="shared" si="60"/>
        <v>141</v>
      </c>
      <c r="AL46" s="46">
        <f>AL47-AL45</f>
        <v>330</v>
      </c>
      <c r="AM46" s="46">
        <f>AM47-AM45</f>
        <v>252</v>
      </c>
      <c r="AN46" s="46">
        <f>AN47-AN45</f>
        <v>-51</v>
      </c>
      <c r="AO46" s="46">
        <f>AO47-AO45</f>
        <v>255</v>
      </c>
      <c r="AP46" s="46">
        <f t="shared" ref="AP46:AS46" si="61">AP47-AP45</f>
        <v>187</v>
      </c>
      <c r="AQ46" s="46">
        <f t="shared" si="61"/>
        <v>-15</v>
      </c>
      <c r="AR46" s="46">
        <f t="shared" si="61"/>
        <v>305</v>
      </c>
      <c r="AS46" s="46">
        <f t="shared" si="61"/>
        <v>307</v>
      </c>
      <c r="AT46" s="46">
        <v>385</v>
      </c>
      <c r="AU46" s="46">
        <v>259</v>
      </c>
      <c r="AV46" s="46">
        <v>276</v>
      </c>
      <c r="AW46" s="46">
        <v>576</v>
      </c>
      <c r="AX46" s="46">
        <v>387</v>
      </c>
      <c r="AY46" s="46">
        <f t="shared" ref="AY46:BB46" si="62">+AY47-AY45</f>
        <v>430</v>
      </c>
      <c r="AZ46" s="46">
        <f t="shared" si="62"/>
        <v>258</v>
      </c>
      <c r="BA46" s="46">
        <f t="shared" si="62"/>
        <v>500</v>
      </c>
      <c r="BB46" s="46">
        <f t="shared" si="62"/>
        <v>281</v>
      </c>
      <c r="BC46" s="46">
        <f>+BC47-BC45</f>
        <v>7</v>
      </c>
      <c r="BD46" s="46">
        <v>3</v>
      </c>
      <c r="BE46" s="46">
        <v>6</v>
      </c>
      <c r="BF46" s="46">
        <v>144</v>
      </c>
      <c r="BG46" s="46">
        <v>183</v>
      </c>
      <c r="BH46" s="46">
        <v>182</v>
      </c>
      <c r="BI46" s="46">
        <v>652</v>
      </c>
      <c r="BJ46" s="46">
        <v>437</v>
      </c>
      <c r="BK46" s="46">
        <v>146</v>
      </c>
      <c r="BL46" s="46">
        <f t="shared" ref="BL46" si="63">+BL13</f>
        <v>74</v>
      </c>
      <c r="BM46" s="46">
        <f t="shared" ref="BM46:BW46" si="64">+BM13</f>
        <v>201</v>
      </c>
      <c r="BN46" s="46">
        <f t="shared" si="64"/>
        <v>86</v>
      </c>
      <c r="BO46" s="46">
        <f t="shared" si="64"/>
        <v>77</v>
      </c>
      <c r="BP46" s="46">
        <f t="shared" si="64"/>
        <v>125</v>
      </c>
      <c r="BQ46" s="46">
        <f t="shared" si="64"/>
        <v>237</v>
      </c>
      <c r="BR46" s="46">
        <f t="shared" si="64"/>
        <v>-9</v>
      </c>
      <c r="BS46" s="46">
        <f t="shared" si="64"/>
        <v>-31</v>
      </c>
      <c r="BT46" s="46">
        <f t="shared" si="64"/>
        <v>57</v>
      </c>
      <c r="BU46" s="46">
        <f t="shared" si="64"/>
        <v>-33</v>
      </c>
      <c r="BV46" s="46">
        <f t="shared" si="64"/>
        <v>163</v>
      </c>
      <c r="BW46" s="46">
        <f t="shared" si="64"/>
        <v>39</v>
      </c>
      <c r="BX46" s="46">
        <f t="shared" ref="BX46:BY46" si="65">+BX13</f>
        <v>-291</v>
      </c>
      <c r="BY46" s="46">
        <f t="shared" si="65"/>
        <v>-127</v>
      </c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</row>
    <row r="47" spans="2:94" s="9" customFormat="1" ht="16.5" customHeight="1" x14ac:dyDescent="0.25">
      <c r="C47" s="9" t="s">
        <v>52</v>
      </c>
      <c r="D47" s="45">
        <v>-229</v>
      </c>
      <c r="E47" s="45">
        <v>359</v>
      </c>
      <c r="F47" s="45">
        <v>-67</v>
      </c>
      <c r="G47" s="45">
        <v>-486</v>
      </c>
      <c r="H47" s="45">
        <v>-485</v>
      </c>
      <c r="I47" s="45">
        <v>369</v>
      </c>
      <c r="J47" s="45">
        <v>-691</v>
      </c>
      <c r="K47" s="45">
        <v>-131</v>
      </c>
      <c r="L47" s="45">
        <v>-294</v>
      </c>
      <c r="M47" s="45">
        <v>-214</v>
      </c>
      <c r="N47" s="45">
        <v>9</v>
      </c>
      <c r="O47" s="45">
        <v>202</v>
      </c>
      <c r="P47" s="45">
        <f t="shared" ref="P47:AM47" si="66">+P14+P21+P28-P38</f>
        <v>226</v>
      </c>
      <c r="Q47" s="45">
        <f t="shared" si="66"/>
        <v>792</v>
      </c>
      <c r="R47" s="45">
        <f t="shared" si="66"/>
        <v>-197</v>
      </c>
      <c r="S47" s="45">
        <f t="shared" si="66"/>
        <v>2750</v>
      </c>
      <c r="T47" s="45">
        <f t="shared" si="66"/>
        <v>238</v>
      </c>
      <c r="U47" s="45">
        <f t="shared" si="66"/>
        <v>661</v>
      </c>
      <c r="V47" s="45">
        <f t="shared" si="66"/>
        <v>-17</v>
      </c>
      <c r="W47" s="45">
        <f t="shared" si="66"/>
        <v>133</v>
      </c>
      <c r="X47" s="45">
        <f t="shared" si="66"/>
        <v>292</v>
      </c>
      <c r="Y47" s="45">
        <f t="shared" si="66"/>
        <v>258.5</v>
      </c>
      <c r="Z47" s="45">
        <f t="shared" si="66"/>
        <v>1154.0999999999999</v>
      </c>
      <c r="AA47" s="45">
        <f t="shared" si="66"/>
        <v>809.5</v>
      </c>
      <c r="AB47" s="45">
        <f t="shared" si="66"/>
        <v>364.93973533138222</v>
      </c>
      <c r="AC47" s="45">
        <f t="shared" si="66"/>
        <v>1185.2172513580285</v>
      </c>
      <c r="AD47" s="45">
        <f t="shared" si="66"/>
        <v>751</v>
      </c>
      <c r="AE47" s="45">
        <f t="shared" si="66"/>
        <v>686.98018263999984</v>
      </c>
      <c r="AF47" s="45">
        <f t="shared" si="66"/>
        <v>1476.0073628099997</v>
      </c>
      <c r="AG47" s="45">
        <f t="shared" si="66"/>
        <v>753.29784929000016</v>
      </c>
      <c r="AH47" s="45">
        <f t="shared" si="66"/>
        <v>715.50258170000006</v>
      </c>
      <c r="AI47" s="45">
        <f t="shared" si="66"/>
        <v>783.52112220999993</v>
      </c>
      <c r="AJ47" s="45">
        <f t="shared" si="66"/>
        <v>748.61064911725998</v>
      </c>
      <c r="AK47" s="42">
        <f t="shared" si="66"/>
        <v>213.08404116374788</v>
      </c>
      <c r="AL47" s="42">
        <f t="shared" si="66"/>
        <v>547</v>
      </c>
      <c r="AM47" s="42">
        <f t="shared" si="66"/>
        <v>473</v>
      </c>
      <c r="AN47" s="45">
        <v>1069</v>
      </c>
      <c r="AO47" s="45">
        <f>+AO14+AO21+AO28-AO38</f>
        <v>1266</v>
      </c>
      <c r="AP47" s="45">
        <f>+AP14+AP21+AP28-AP38</f>
        <v>131</v>
      </c>
      <c r="AQ47" s="45">
        <f>+AQ14+AQ21+AQ28-AQ38</f>
        <v>-111</v>
      </c>
      <c r="AR47" s="45">
        <f>+AR14+AR21+AR28-AR38</f>
        <v>-27</v>
      </c>
      <c r="AS47" s="45">
        <v>-389</v>
      </c>
      <c r="AT47" s="45">
        <v>73</v>
      </c>
      <c r="AU47" s="45">
        <v>27</v>
      </c>
      <c r="AV47" s="45">
        <v>-442</v>
      </c>
      <c r="AW47" s="42">
        <v>-123</v>
      </c>
      <c r="AX47" s="42">
        <f>+AX45+AX46</f>
        <v>-294</v>
      </c>
      <c r="AY47" s="42">
        <v>-23</v>
      </c>
      <c r="AZ47" s="42">
        <v>-175</v>
      </c>
      <c r="BA47" s="42">
        <v>933</v>
      </c>
      <c r="BB47" s="42">
        <v>232</v>
      </c>
      <c r="BC47" s="42">
        <v>-478</v>
      </c>
      <c r="BD47" s="42">
        <f>+BD45+BD46</f>
        <v>-463</v>
      </c>
      <c r="BE47" s="42">
        <v>120</v>
      </c>
      <c r="BF47" s="42">
        <v>80</v>
      </c>
      <c r="BG47" s="42">
        <v>-306</v>
      </c>
      <c r="BH47" s="42">
        <v>-323</v>
      </c>
      <c r="BI47" s="42">
        <v>-27</v>
      </c>
      <c r="BJ47" s="42">
        <v>-291</v>
      </c>
      <c r="BK47" s="42">
        <f>+BK45+BK46</f>
        <v>-517</v>
      </c>
      <c r="BL47" s="42">
        <f t="shared" ref="BL47" si="67">+BL45+BL46</f>
        <v>-231</v>
      </c>
      <c r="BM47" s="42">
        <f t="shared" ref="BM47:BW47" si="68">+BM45+BM46</f>
        <v>343</v>
      </c>
      <c r="BN47" s="42">
        <f t="shared" si="68"/>
        <v>-240</v>
      </c>
      <c r="BO47" s="42">
        <f t="shared" si="68"/>
        <v>-253</v>
      </c>
      <c r="BP47" s="42">
        <f t="shared" si="68"/>
        <v>-302</v>
      </c>
      <c r="BQ47" s="42">
        <f t="shared" si="68"/>
        <v>-534</v>
      </c>
      <c r="BR47" s="42">
        <f t="shared" si="68"/>
        <v>62</v>
      </c>
      <c r="BS47" s="42">
        <f t="shared" si="68"/>
        <v>-142</v>
      </c>
      <c r="BT47" s="42">
        <f t="shared" si="68"/>
        <v>-192</v>
      </c>
      <c r="BU47" s="42">
        <f t="shared" si="68"/>
        <v>197</v>
      </c>
      <c r="BV47" s="42">
        <f t="shared" si="68"/>
        <v>50</v>
      </c>
      <c r="BW47" s="42">
        <f t="shared" si="68"/>
        <v>-3</v>
      </c>
      <c r="BX47" s="42">
        <f t="shared" ref="BX47:BY47" si="69">+BX45+BX46</f>
        <v>-51</v>
      </c>
      <c r="BY47" s="42">
        <f t="shared" si="69"/>
        <v>924.2</v>
      </c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</row>
    <row r="48" spans="2:94" s="9" customFormat="1" ht="16.5" customHeight="1" x14ac:dyDescent="0.25"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2"/>
      <c r="AL48" s="42"/>
      <c r="AM48" s="42"/>
      <c r="AN48" s="45"/>
      <c r="AO48" s="45"/>
      <c r="AP48" s="45"/>
      <c r="AQ48" s="45"/>
      <c r="AR48" s="45"/>
      <c r="AS48" s="45"/>
      <c r="AT48" s="45"/>
      <c r="AU48" s="45"/>
      <c r="AV48" s="45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</row>
    <row r="49" spans="2:94" s="9" customFormat="1" ht="31.5" x14ac:dyDescent="0.25">
      <c r="C49" s="95" t="s">
        <v>40</v>
      </c>
      <c r="D49" s="45">
        <f t="shared" ref="D49:AI49" si="70">D43-D59-D61</f>
        <v>-81.172744010000201</v>
      </c>
      <c r="E49" s="45">
        <f t="shared" si="70"/>
        <v>329</v>
      </c>
      <c r="F49" s="45">
        <f t="shared" si="70"/>
        <v>30.596915039999953</v>
      </c>
      <c r="G49" s="45">
        <f t="shared" si="70"/>
        <v>-279.79726817999995</v>
      </c>
      <c r="H49" s="45">
        <f t="shared" si="70"/>
        <v>-85.739735660000065</v>
      </c>
      <c r="I49" s="45">
        <f t="shared" si="70"/>
        <v>1.5084077999999863</v>
      </c>
      <c r="J49" s="45">
        <f t="shared" si="70"/>
        <v>307.72380929999997</v>
      </c>
      <c r="K49" s="45">
        <f t="shared" si="70"/>
        <v>-59.934266089999937</v>
      </c>
      <c r="L49" s="45">
        <f t="shared" si="70"/>
        <v>-146.45872549000001</v>
      </c>
      <c r="M49" s="45">
        <f t="shared" si="70"/>
        <v>-145</v>
      </c>
      <c r="N49" s="45">
        <f t="shared" si="70"/>
        <v>-8</v>
      </c>
      <c r="O49" s="45">
        <f t="shared" si="70"/>
        <v>70</v>
      </c>
      <c r="P49" s="45">
        <f t="shared" si="70"/>
        <v>11.599999999999994</v>
      </c>
      <c r="Q49" s="45">
        <f t="shared" si="70"/>
        <v>647</v>
      </c>
      <c r="R49" s="45">
        <f t="shared" si="70"/>
        <v>-533</v>
      </c>
      <c r="S49" s="45">
        <f t="shared" si="70"/>
        <v>-22.700000000000003</v>
      </c>
      <c r="T49" s="45">
        <f t="shared" si="70"/>
        <v>132</v>
      </c>
      <c r="U49" s="45">
        <f t="shared" si="70"/>
        <v>276</v>
      </c>
      <c r="V49" s="45">
        <f t="shared" si="70"/>
        <v>149</v>
      </c>
      <c r="W49" s="45">
        <f t="shared" si="70"/>
        <v>267</v>
      </c>
      <c r="X49" s="45">
        <f t="shared" si="70"/>
        <v>229</v>
      </c>
      <c r="Y49" s="45">
        <f t="shared" si="70"/>
        <v>321.39999999999998</v>
      </c>
      <c r="Z49" s="45">
        <f t="shared" si="70"/>
        <v>649.79999999999995</v>
      </c>
      <c r="AA49" s="45">
        <f t="shared" si="70"/>
        <v>647.20000000000005</v>
      </c>
      <c r="AB49" s="45">
        <f t="shared" si="70"/>
        <v>758.29046773000005</v>
      </c>
      <c r="AC49" s="45">
        <f t="shared" si="70"/>
        <v>1234.4219620399999</v>
      </c>
      <c r="AD49" s="45">
        <f t="shared" si="70"/>
        <v>655</v>
      </c>
      <c r="AE49" s="45">
        <f t="shared" si="70"/>
        <v>523.39606387999993</v>
      </c>
      <c r="AF49" s="45">
        <f t="shared" si="70"/>
        <v>660.21855426000002</v>
      </c>
      <c r="AG49" s="45">
        <f t="shared" si="70"/>
        <v>703.81248159999996</v>
      </c>
      <c r="AH49" s="45">
        <f t="shared" si="70"/>
        <v>587.50841717000003</v>
      </c>
      <c r="AI49" s="45">
        <f t="shared" si="70"/>
        <v>575.23917160999997</v>
      </c>
      <c r="AJ49" s="45">
        <f t="shared" ref="AJ49:BL49" si="71">AJ43-AJ59-AJ61</f>
        <v>542.59928104999995</v>
      </c>
      <c r="AK49" s="42">
        <f t="shared" si="71"/>
        <v>424.70109131000004</v>
      </c>
      <c r="AL49" s="42">
        <f t="shared" si="71"/>
        <v>407</v>
      </c>
      <c r="AM49" s="42">
        <f t="shared" si="71"/>
        <v>254</v>
      </c>
      <c r="AN49" s="45">
        <f t="shared" si="71"/>
        <v>521</v>
      </c>
      <c r="AO49" s="45">
        <f t="shared" si="71"/>
        <v>1031</v>
      </c>
      <c r="AP49" s="45">
        <f t="shared" si="71"/>
        <v>275</v>
      </c>
      <c r="AQ49" s="45">
        <f t="shared" si="71"/>
        <v>-85</v>
      </c>
      <c r="AR49" s="45">
        <f t="shared" si="71"/>
        <v>-385</v>
      </c>
      <c r="AS49" s="45">
        <f t="shared" si="71"/>
        <v>-520</v>
      </c>
      <c r="AT49" s="45">
        <f>AT43-AT59-AT61</f>
        <v>-264</v>
      </c>
      <c r="AU49" s="45">
        <f t="shared" si="71"/>
        <v>-178</v>
      </c>
      <c r="AV49" s="45">
        <f t="shared" si="71"/>
        <v>-682</v>
      </c>
      <c r="AW49" s="42">
        <f t="shared" si="71"/>
        <v>-652</v>
      </c>
      <c r="AX49" s="42">
        <f t="shared" si="71"/>
        <v>-623</v>
      </c>
      <c r="AY49" s="42">
        <f t="shared" si="71"/>
        <v>-423</v>
      </c>
      <c r="AZ49" s="42">
        <f t="shared" si="71"/>
        <v>-423</v>
      </c>
      <c r="BA49" s="42">
        <f t="shared" si="71"/>
        <v>347</v>
      </c>
      <c r="BB49" s="42">
        <f t="shared" si="71"/>
        <v>-71</v>
      </c>
      <c r="BC49" s="42">
        <f t="shared" si="71"/>
        <v>-327</v>
      </c>
      <c r="BD49" s="42">
        <f t="shared" si="71"/>
        <v>-451</v>
      </c>
      <c r="BE49" s="42">
        <f t="shared" si="71"/>
        <v>-332</v>
      </c>
      <c r="BF49" s="42">
        <f t="shared" si="71"/>
        <v>-140</v>
      </c>
      <c r="BG49" s="42">
        <f t="shared" si="71"/>
        <v>-398</v>
      </c>
      <c r="BH49" s="42">
        <f t="shared" si="71"/>
        <v>-527</v>
      </c>
      <c r="BI49" s="42">
        <f t="shared" si="71"/>
        <v>-735</v>
      </c>
      <c r="BJ49" s="42">
        <f t="shared" si="71"/>
        <v>-636</v>
      </c>
      <c r="BK49" s="42">
        <f t="shared" si="71"/>
        <v>-513</v>
      </c>
      <c r="BL49" s="42">
        <f t="shared" si="71"/>
        <v>-514</v>
      </c>
      <c r="BM49" s="42">
        <f t="shared" ref="BM49:BW49" si="72">BM43-BM59-BM61</f>
        <v>164</v>
      </c>
      <c r="BN49" s="42">
        <f t="shared" si="72"/>
        <v>-159</v>
      </c>
      <c r="BO49" s="42">
        <f t="shared" si="72"/>
        <v>-470</v>
      </c>
      <c r="BP49" s="42">
        <f t="shared" si="72"/>
        <v>-378</v>
      </c>
      <c r="BQ49" s="42">
        <f t="shared" si="72"/>
        <v>-509</v>
      </c>
      <c r="BR49" s="42">
        <f t="shared" si="72"/>
        <v>197</v>
      </c>
      <c r="BS49" s="42">
        <f t="shared" si="72"/>
        <v>-61</v>
      </c>
      <c r="BT49" s="42">
        <f t="shared" si="72"/>
        <v>-119</v>
      </c>
      <c r="BU49" s="42">
        <f t="shared" si="72"/>
        <v>36</v>
      </c>
      <c r="BV49" s="42">
        <f t="shared" si="72"/>
        <v>-97</v>
      </c>
      <c r="BW49" s="42">
        <f t="shared" si="72"/>
        <v>68</v>
      </c>
      <c r="BX49" s="42">
        <f t="shared" ref="BX49:BY49" si="73">BX43-BX59-BX61</f>
        <v>338</v>
      </c>
      <c r="BY49" s="42">
        <f t="shared" si="73"/>
        <v>521</v>
      </c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9" customFormat="1" ht="16.5" customHeight="1" x14ac:dyDescent="0.25">
      <c r="C50" s="95" t="s">
        <v>41</v>
      </c>
      <c r="D50" s="45">
        <f t="shared" ref="D50:O50" si="74">D47-D59-D61</f>
        <v>-238</v>
      </c>
      <c r="E50" s="45">
        <f t="shared" si="74"/>
        <v>359</v>
      </c>
      <c r="F50" s="45">
        <f t="shared" si="74"/>
        <v>-39.299999999999997</v>
      </c>
      <c r="G50" s="45">
        <f t="shared" si="74"/>
        <v>-486</v>
      </c>
      <c r="H50" s="45">
        <f t="shared" si="74"/>
        <v>-485</v>
      </c>
      <c r="I50" s="45">
        <f t="shared" si="74"/>
        <v>369</v>
      </c>
      <c r="J50" s="45">
        <f t="shared" si="74"/>
        <v>-691</v>
      </c>
      <c r="K50" s="45">
        <f t="shared" si="74"/>
        <v>-131</v>
      </c>
      <c r="L50" s="45">
        <f t="shared" si="74"/>
        <v>-294</v>
      </c>
      <c r="M50" s="45">
        <f t="shared" si="74"/>
        <v>-209</v>
      </c>
      <c r="N50" s="45">
        <f t="shared" si="74"/>
        <v>89</v>
      </c>
      <c r="O50" s="45">
        <f t="shared" si="74"/>
        <v>174</v>
      </c>
      <c r="P50" s="45">
        <f>P47-P61</f>
        <v>226</v>
      </c>
      <c r="Q50" s="45">
        <f>Q47-Q59-Q61</f>
        <v>792</v>
      </c>
      <c r="R50" s="45">
        <f>R47-R59-R61</f>
        <v>-176</v>
      </c>
      <c r="S50" s="45">
        <f>S47-S59-S61-S27</f>
        <v>165.30000000000018</v>
      </c>
      <c r="T50" s="45">
        <f t="shared" ref="T50:BL50" si="75">T47-T59-T61</f>
        <v>238</v>
      </c>
      <c r="U50" s="45">
        <f t="shared" si="75"/>
        <v>291</v>
      </c>
      <c r="V50" s="45">
        <f t="shared" si="75"/>
        <v>-17</v>
      </c>
      <c r="W50" s="45">
        <f t="shared" si="75"/>
        <v>133</v>
      </c>
      <c r="X50" s="45">
        <f t="shared" si="75"/>
        <v>327</v>
      </c>
      <c r="Y50" s="45">
        <f t="shared" si="75"/>
        <v>431.5</v>
      </c>
      <c r="Z50" s="45">
        <f t="shared" si="75"/>
        <v>949.09999999999991</v>
      </c>
      <c r="AA50" s="45">
        <f t="shared" si="75"/>
        <v>809.5</v>
      </c>
      <c r="AB50" s="45">
        <f t="shared" si="75"/>
        <v>599.93973533138228</v>
      </c>
      <c r="AC50" s="45">
        <f t="shared" si="75"/>
        <v>1311.2172513580285</v>
      </c>
      <c r="AD50" s="45">
        <f t="shared" si="75"/>
        <v>751</v>
      </c>
      <c r="AE50" s="45">
        <f t="shared" si="75"/>
        <v>686.98018263999984</v>
      </c>
      <c r="AF50" s="45">
        <f t="shared" si="75"/>
        <v>1476.0073628099997</v>
      </c>
      <c r="AG50" s="45">
        <f t="shared" si="75"/>
        <v>753.29784929000016</v>
      </c>
      <c r="AH50" s="45">
        <f t="shared" si="75"/>
        <v>715.50258170000006</v>
      </c>
      <c r="AI50" s="45">
        <f t="shared" si="75"/>
        <v>783.52112220999993</v>
      </c>
      <c r="AJ50" s="45">
        <f t="shared" si="75"/>
        <v>748.61064911725998</v>
      </c>
      <c r="AK50" s="42">
        <f t="shared" si="75"/>
        <v>213.08404116374788</v>
      </c>
      <c r="AL50" s="42">
        <f t="shared" si="75"/>
        <v>547</v>
      </c>
      <c r="AM50" s="42">
        <f t="shared" si="75"/>
        <v>473</v>
      </c>
      <c r="AN50" s="45">
        <f t="shared" si="75"/>
        <v>394</v>
      </c>
      <c r="AO50" s="45">
        <f t="shared" si="75"/>
        <v>1266</v>
      </c>
      <c r="AP50" s="45">
        <f t="shared" si="75"/>
        <v>131</v>
      </c>
      <c r="AQ50" s="45">
        <f t="shared" si="75"/>
        <v>-111</v>
      </c>
      <c r="AR50" s="45">
        <f t="shared" si="75"/>
        <v>-27</v>
      </c>
      <c r="AS50" s="45">
        <f t="shared" si="75"/>
        <v>-389</v>
      </c>
      <c r="AT50" s="45">
        <f t="shared" si="75"/>
        <v>73</v>
      </c>
      <c r="AU50" s="45">
        <f t="shared" si="75"/>
        <v>27</v>
      </c>
      <c r="AV50" s="45">
        <f t="shared" si="75"/>
        <v>-442</v>
      </c>
      <c r="AW50" s="42">
        <f t="shared" si="75"/>
        <v>-123</v>
      </c>
      <c r="AX50" s="42">
        <f t="shared" si="75"/>
        <v>-294</v>
      </c>
      <c r="AY50" s="42">
        <f t="shared" si="75"/>
        <v>-23</v>
      </c>
      <c r="AZ50" s="42">
        <f t="shared" si="75"/>
        <v>-175</v>
      </c>
      <c r="BA50" s="42">
        <f t="shared" si="75"/>
        <v>933</v>
      </c>
      <c r="BB50" s="42">
        <f t="shared" si="75"/>
        <v>232</v>
      </c>
      <c r="BC50" s="42">
        <f t="shared" si="75"/>
        <v>-478</v>
      </c>
      <c r="BD50" s="42">
        <f t="shared" si="75"/>
        <v>-463</v>
      </c>
      <c r="BE50" s="42">
        <f t="shared" si="75"/>
        <v>120</v>
      </c>
      <c r="BF50" s="42">
        <f t="shared" si="75"/>
        <v>80</v>
      </c>
      <c r="BG50" s="42">
        <f t="shared" si="75"/>
        <v>-306</v>
      </c>
      <c r="BH50" s="42">
        <f t="shared" si="75"/>
        <v>-323</v>
      </c>
      <c r="BI50" s="42">
        <f t="shared" si="75"/>
        <v>-27</v>
      </c>
      <c r="BJ50" s="42">
        <f t="shared" si="75"/>
        <v>-291</v>
      </c>
      <c r="BK50" s="42">
        <f t="shared" si="75"/>
        <v>-517</v>
      </c>
      <c r="BL50" s="42">
        <f t="shared" si="75"/>
        <v>-231</v>
      </c>
      <c r="BM50" s="42">
        <f t="shared" ref="BM50:BW50" si="76">BM47-BM59-BM61</f>
        <v>343</v>
      </c>
      <c r="BN50" s="42">
        <f t="shared" si="76"/>
        <v>-240</v>
      </c>
      <c r="BO50" s="42">
        <f t="shared" si="76"/>
        <v>-253</v>
      </c>
      <c r="BP50" s="42">
        <f t="shared" si="76"/>
        <v>-302</v>
      </c>
      <c r="BQ50" s="42">
        <f t="shared" si="76"/>
        <v>-534</v>
      </c>
      <c r="BR50" s="42">
        <f t="shared" si="76"/>
        <v>62</v>
      </c>
      <c r="BS50" s="42">
        <f t="shared" si="76"/>
        <v>-142</v>
      </c>
      <c r="BT50" s="42">
        <f t="shared" si="76"/>
        <v>-192</v>
      </c>
      <c r="BU50" s="42">
        <f t="shared" si="76"/>
        <v>197</v>
      </c>
      <c r="BV50" s="42">
        <f t="shared" si="76"/>
        <v>50</v>
      </c>
      <c r="BW50" s="42">
        <f t="shared" si="76"/>
        <v>-3</v>
      </c>
      <c r="BX50" s="42">
        <f t="shared" ref="BX50:BY50" si="77">BX47-BX59-BX61</f>
        <v>-51</v>
      </c>
      <c r="BY50" s="42">
        <f t="shared" si="77"/>
        <v>924.2</v>
      </c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  <row r="51" spans="2:94" s="9" customFormat="1" ht="16.5" customHeight="1" x14ac:dyDescent="0.25">
      <c r="C51" s="9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2"/>
      <c r="AL51" s="42"/>
      <c r="AM51" s="42"/>
      <c r="AN51" s="45"/>
      <c r="AO51" s="45"/>
      <c r="AP51" s="45"/>
      <c r="AQ51" s="45"/>
      <c r="AR51" s="45"/>
      <c r="AS51" s="45"/>
      <c r="AT51" s="45"/>
      <c r="AU51" s="45"/>
      <c r="AV51" s="45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</row>
    <row r="52" spans="2:94" s="9" customFormat="1" ht="16.5" customHeight="1" x14ac:dyDescent="0.25">
      <c r="C52" s="12" t="s">
        <v>53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2"/>
      <c r="AL52" s="42"/>
      <c r="AM52" s="42"/>
      <c r="AN52" s="96">
        <v>1242</v>
      </c>
      <c r="AO52" s="96">
        <v>1023</v>
      </c>
      <c r="AP52" s="96">
        <v>299</v>
      </c>
      <c r="AQ52" s="96">
        <v>-62</v>
      </c>
      <c r="AR52" s="96">
        <v>-351</v>
      </c>
      <c r="AS52" s="96">
        <v>-505</v>
      </c>
      <c r="AT52" s="96">
        <v>-249</v>
      </c>
      <c r="AU52" s="96">
        <v>-174</v>
      </c>
      <c r="AV52" s="96">
        <v>-661</v>
      </c>
      <c r="AW52" s="96">
        <v>-610</v>
      </c>
      <c r="AX52" s="96">
        <v>-550</v>
      </c>
      <c r="AY52" s="96">
        <v>-390</v>
      </c>
      <c r="AZ52" s="96">
        <v>-401</v>
      </c>
      <c r="BA52" s="96">
        <v>316</v>
      </c>
      <c r="BB52" s="96">
        <v>-116</v>
      </c>
      <c r="BC52" s="96">
        <v>-321</v>
      </c>
      <c r="BD52" s="96">
        <v>-473</v>
      </c>
      <c r="BE52" s="96">
        <v>-331</v>
      </c>
      <c r="BF52" s="96">
        <v>-158</v>
      </c>
      <c r="BG52" s="96">
        <v>-417</v>
      </c>
      <c r="BH52" s="96">
        <v>-544</v>
      </c>
      <c r="BI52" s="96">
        <v>-732</v>
      </c>
      <c r="BJ52" s="96">
        <v>-633</v>
      </c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</row>
    <row r="53" spans="2:94" s="12" customFormat="1" ht="16.5" customHeight="1" x14ac:dyDescent="0.25">
      <c r="C53" s="12" t="s">
        <v>54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6"/>
      <c r="AL53" s="96"/>
      <c r="AM53" s="96"/>
      <c r="AN53" s="97">
        <v>1069</v>
      </c>
      <c r="AO53" s="97">
        <v>1195</v>
      </c>
      <c r="AP53" s="97">
        <v>70</v>
      </c>
      <c r="AQ53" s="97">
        <v>-19</v>
      </c>
      <c r="AR53" s="97">
        <v>-89</v>
      </c>
      <c r="AS53" s="97">
        <v>-449</v>
      </c>
      <c r="AT53" s="97">
        <v>40</v>
      </c>
      <c r="AU53" s="97">
        <v>-29</v>
      </c>
      <c r="AV53" s="97">
        <v>-411</v>
      </c>
      <c r="AW53" s="97">
        <v>-249</v>
      </c>
      <c r="AX53" s="97">
        <v>-261</v>
      </c>
      <c r="AY53" s="97">
        <v>-10</v>
      </c>
      <c r="AZ53" s="97">
        <v>-211</v>
      </c>
      <c r="BA53" s="97">
        <v>783</v>
      </c>
      <c r="BB53" s="97">
        <v>102</v>
      </c>
      <c r="BC53" s="97">
        <v>-499</v>
      </c>
      <c r="BD53" s="97">
        <v>-414</v>
      </c>
      <c r="BE53" s="97">
        <v>146</v>
      </c>
      <c r="BF53" s="97">
        <v>48</v>
      </c>
      <c r="BG53" s="97">
        <v>-374</v>
      </c>
      <c r="BH53" s="97">
        <v>-383</v>
      </c>
      <c r="BI53" s="97">
        <v>-327</v>
      </c>
      <c r="BJ53" s="97">
        <v>-396</v>
      </c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</row>
    <row r="54" spans="2:94" s="9" customFormat="1" ht="13.7" customHeight="1" x14ac:dyDescent="0.25"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2"/>
      <c r="AL54" s="4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</row>
    <row r="55" spans="2:94" s="9" customFormat="1" ht="13.7" customHeight="1" x14ac:dyDescent="0.25">
      <c r="B55" s="94" t="s">
        <v>55</v>
      </c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</row>
    <row r="56" spans="2:94" s="9" customFormat="1" ht="13.7" customHeight="1" x14ac:dyDescent="0.25"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</row>
    <row r="57" spans="2:94" s="9" customFormat="1" ht="66.75" customHeight="1" x14ac:dyDescent="0.25">
      <c r="C57" s="95" t="s">
        <v>56</v>
      </c>
      <c r="D57" s="45">
        <v>44.660481089999983</v>
      </c>
      <c r="E57" s="45">
        <v>8.1405569500000006</v>
      </c>
      <c r="F57" s="45">
        <v>32.831272470000002</v>
      </c>
      <c r="G57" s="45">
        <v>13.853828230000001</v>
      </c>
      <c r="H57" s="45">
        <v>4.2621499599999995</v>
      </c>
      <c r="I57" s="45">
        <v>11.246291770000001</v>
      </c>
      <c r="J57" s="45">
        <v>37.49300616</v>
      </c>
      <c r="K57" s="45">
        <v>-12.842638169999999</v>
      </c>
      <c r="L57" s="45">
        <v>12.353693980000003</v>
      </c>
      <c r="M57" s="45">
        <v>23.9</v>
      </c>
      <c r="N57" s="45">
        <v>20.3</v>
      </c>
      <c r="O57" s="45">
        <v>-0.5</v>
      </c>
      <c r="P57" s="45">
        <v>13</v>
      </c>
      <c r="Q57" s="45">
        <v>567.9</v>
      </c>
      <c r="R57" s="45">
        <v>-26.1</v>
      </c>
      <c r="S57" s="45">
        <v>11.5</v>
      </c>
      <c r="T57" s="45">
        <v>-43.1</v>
      </c>
      <c r="U57" s="45">
        <v>50</v>
      </c>
      <c r="V57" s="45">
        <v>2</v>
      </c>
      <c r="W57" s="45">
        <v>7.1</v>
      </c>
      <c r="X57" s="45">
        <v>89.8</v>
      </c>
      <c r="Y57" s="45">
        <v>15.7</v>
      </c>
      <c r="Z57" s="45">
        <v>21.4</v>
      </c>
      <c r="AA57" s="45">
        <v>6.9</v>
      </c>
      <c r="AB57" s="45">
        <v>19.2</v>
      </c>
      <c r="AC57" s="45">
        <v>113.9</v>
      </c>
      <c r="AD57" s="45">
        <v>-67</v>
      </c>
      <c r="AE57" s="45">
        <v>23</v>
      </c>
      <c r="AF57" s="45">
        <v>23</v>
      </c>
      <c r="AG57" s="45">
        <v>64</v>
      </c>
      <c r="AH57" s="45">
        <v>131</v>
      </c>
      <c r="AI57" s="45">
        <v>38</v>
      </c>
      <c r="AJ57" s="45">
        <v>290</v>
      </c>
      <c r="AK57" s="42">
        <v>36</v>
      </c>
      <c r="AL57" s="42">
        <v>55</v>
      </c>
      <c r="AM57" s="9">
        <v>47</v>
      </c>
      <c r="AN57" s="9">
        <v>32</v>
      </c>
      <c r="AO57" s="9">
        <v>62</v>
      </c>
      <c r="AP57" s="9">
        <v>105</v>
      </c>
      <c r="AQ57" s="9">
        <v>58</v>
      </c>
      <c r="AR57" s="9">
        <v>6</v>
      </c>
      <c r="AS57" s="9">
        <v>97</v>
      </c>
      <c r="AT57" s="9">
        <v>61</v>
      </c>
      <c r="AU57" s="9">
        <v>-1</v>
      </c>
      <c r="AV57" s="9">
        <v>36</v>
      </c>
      <c r="AW57" s="9">
        <v>24</v>
      </c>
      <c r="AX57" s="9">
        <v>69</v>
      </c>
      <c r="AY57" s="9">
        <v>2</v>
      </c>
      <c r="AZ57" s="9">
        <v>-108</v>
      </c>
      <c r="BA57" s="9">
        <v>46</v>
      </c>
      <c r="BB57" s="9">
        <v>150</v>
      </c>
      <c r="BC57" s="9">
        <v>10</v>
      </c>
      <c r="BD57" s="9">
        <v>31</v>
      </c>
      <c r="BE57" s="9">
        <v>32</v>
      </c>
      <c r="BF57" s="9">
        <v>14</v>
      </c>
      <c r="BG57" s="9">
        <v>21</v>
      </c>
      <c r="BH57" s="9">
        <v>29</v>
      </c>
      <c r="BI57" s="9">
        <v>-39</v>
      </c>
      <c r="BJ57" s="9">
        <v>-103</v>
      </c>
      <c r="BK57" s="9">
        <v>18</v>
      </c>
      <c r="BL57" s="9">
        <v>-54</v>
      </c>
      <c r="BM57" s="9">
        <v>135</v>
      </c>
      <c r="BN57" s="9">
        <v>-2</v>
      </c>
      <c r="BO57" s="9">
        <v>32</v>
      </c>
      <c r="BP57" s="9">
        <v>39</v>
      </c>
      <c r="BQ57" s="9">
        <v>-3</v>
      </c>
      <c r="BR57" s="9">
        <v>32</v>
      </c>
      <c r="BS57" s="9">
        <v>-355</v>
      </c>
      <c r="BT57" s="9">
        <v>50</v>
      </c>
      <c r="BU57" s="9">
        <v>-22</v>
      </c>
      <c r="BV57" s="9">
        <v>41</v>
      </c>
      <c r="BW57" s="9">
        <f>-33</f>
        <v>-33</v>
      </c>
      <c r="BX57" s="9">
        <v>68</v>
      </c>
      <c r="BY57" s="9">
        <v>69</v>
      </c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</row>
    <row r="58" spans="2:94" s="9" customFormat="1" ht="3.75" customHeight="1" x14ac:dyDescent="0.25"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2"/>
      <c r="AL58" s="4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</row>
    <row r="59" spans="2:94" s="9" customFormat="1" ht="51" customHeight="1" x14ac:dyDescent="0.25">
      <c r="C59" s="95" t="s">
        <v>57</v>
      </c>
      <c r="D59" s="98">
        <v>9</v>
      </c>
      <c r="E59" s="9">
        <v>0</v>
      </c>
      <c r="F59" s="98">
        <v>-27.7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-5</v>
      </c>
      <c r="N59" s="9">
        <v>-80</v>
      </c>
      <c r="O59" s="9">
        <v>28</v>
      </c>
      <c r="P59" s="45">
        <v>201.4</v>
      </c>
      <c r="Q59" s="47">
        <v>0</v>
      </c>
      <c r="R59" s="45">
        <v>-21</v>
      </c>
      <c r="S59" s="45">
        <v>108.7</v>
      </c>
      <c r="T59" s="47">
        <v>0</v>
      </c>
      <c r="U59" s="47">
        <v>0</v>
      </c>
      <c r="V59" s="47">
        <v>0</v>
      </c>
      <c r="W59" s="47">
        <v>0</v>
      </c>
      <c r="X59" s="45">
        <v>289.5</v>
      </c>
      <c r="Y59" s="45">
        <v>-173</v>
      </c>
      <c r="Z59" s="45">
        <v>205</v>
      </c>
      <c r="AA59" s="47">
        <v>0</v>
      </c>
      <c r="AB59" s="45">
        <v>-235</v>
      </c>
      <c r="AC59" s="45">
        <v>-126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v>0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47">
        <v>0</v>
      </c>
      <c r="BF59" s="47">
        <v>0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7">
        <v>0</v>
      </c>
      <c r="BQ59" s="47">
        <v>0</v>
      </c>
      <c r="BR59" s="47">
        <v>0</v>
      </c>
      <c r="BS59" s="47">
        <v>0</v>
      </c>
      <c r="BT59" s="47">
        <v>0</v>
      </c>
      <c r="BU59" s="47">
        <v>0</v>
      </c>
      <c r="BV59" s="47">
        <v>0</v>
      </c>
      <c r="BW59" s="47">
        <v>0</v>
      </c>
      <c r="BX59" s="47">
        <v>0</v>
      </c>
      <c r="BY59" s="47"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</row>
    <row r="60" spans="2:94" s="9" customFormat="1" ht="3.75" customHeight="1" x14ac:dyDescent="0.25"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2"/>
      <c r="AL60" s="4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</row>
    <row r="61" spans="2:94" s="9" customFormat="1" ht="31.5" x14ac:dyDescent="0.25">
      <c r="C61" s="95" t="s">
        <v>58</v>
      </c>
      <c r="D61" s="45">
        <v>0</v>
      </c>
      <c r="E61" s="9">
        <v>0</v>
      </c>
      <c r="F61" s="45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45">
        <v>0</v>
      </c>
      <c r="Q61" s="47">
        <v>0</v>
      </c>
      <c r="R61" s="45">
        <v>0</v>
      </c>
      <c r="S61" s="45">
        <v>0</v>
      </c>
      <c r="T61" s="47">
        <v>0</v>
      </c>
      <c r="U61" s="47">
        <v>370</v>
      </c>
      <c r="V61" s="47">
        <v>0</v>
      </c>
      <c r="W61" s="47">
        <v>0</v>
      </c>
      <c r="X61" s="45">
        <v>-324.5</v>
      </c>
      <c r="Y61" s="45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675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47">
        <v>0</v>
      </c>
      <c r="BF61" s="47">
        <v>0</v>
      </c>
      <c r="BG61" s="47">
        <v>0</v>
      </c>
      <c r="BH61" s="47">
        <v>0</v>
      </c>
      <c r="BI61" s="47">
        <v>0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7">
        <v>0</v>
      </c>
      <c r="BQ61" s="47">
        <v>0</v>
      </c>
      <c r="BR61" s="47">
        <v>0</v>
      </c>
      <c r="BS61" s="47">
        <v>0</v>
      </c>
      <c r="BT61" s="47">
        <v>0</v>
      </c>
      <c r="BU61" s="47">
        <v>0</v>
      </c>
      <c r="BV61" s="47">
        <v>0</v>
      </c>
      <c r="BW61" s="47">
        <v>0</v>
      </c>
      <c r="BX61" s="47">
        <v>0</v>
      </c>
      <c r="BY61" s="47"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</row>
    <row r="62" spans="2:94" ht="13.7" customHeight="1" x14ac:dyDescent="0.25"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</row>
    <row r="63" spans="2:94" ht="13.7" customHeight="1" x14ac:dyDescent="0.25"/>
    <row r="64" spans="2:94" s="2" customFormat="1" ht="13.7" customHeight="1" x14ac:dyDescent="0.25">
      <c r="B64" s="2" t="s">
        <v>59</v>
      </c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</row>
    <row r="65" spans="2:94" ht="13.7" customHeight="1" x14ac:dyDescent="0.25"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</row>
    <row r="66" spans="2:94" s="11" customFormat="1" ht="16.5" customHeight="1" x14ac:dyDescent="0.25">
      <c r="B66" s="91" t="s">
        <v>25</v>
      </c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</row>
    <row r="67" spans="2:94" s="8" customFormat="1" ht="16.5" customHeight="1" x14ac:dyDescent="0.25">
      <c r="C67" s="8" t="s">
        <v>91</v>
      </c>
      <c r="D67" s="8" t="s">
        <v>91</v>
      </c>
      <c r="E67" s="8" t="s">
        <v>91</v>
      </c>
      <c r="F67" s="8" t="s">
        <v>91</v>
      </c>
      <c r="G67" s="8" t="s">
        <v>91</v>
      </c>
      <c r="H67" s="8" t="s">
        <v>91</v>
      </c>
      <c r="I67" s="8" t="s">
        <v>91</v>
      </c>
      <c r="J67" s="8" t="s">
        <v>91</v>
      </c>
      <c r="K67" s="8" t="s">
        <v>91</v>
      </c>
      <c r="L67" s="8" t="s">
        <v>91</v>
      </c>
      <c r="M67" s="8" t="s">
        <v>91</v>
      </c>
      <c r="N67" s="8" t="s">
        <v>91</v>
      </c>
      <c r="O67" s="8" t="s">
        <v>91</v>
      </c>
      <c r="P67" s="8" t="s">
        <v>91</v>
      </c>
      <c r="Q67" s="8" t="s">
        <v>91</v>
      </c>
      <c r="R67" s="8" t="s">
        <v>91</v>
      </c>
      <c r="S67" s="8" t="s">
        <v>91</v>
      </c>
      <c r="T67" s="8" t="s">
        <v>91</v>
      </c>
      <c r="U67" s="8" t="s">
        <v>91</v>
      </c>
      <c r="V67" s="8" t="s">
        <v>91</v>
      </c>
      <c r="W67" s="8" t="s">
        <v>91</v>
      </c>
      <c r="X67" s="8" t="s">
        <v>91</v>
      </c>
      <c r="Y67" s="8" t="s">
        <v>91</v>
      </c>
      <c r="Z67" s="8" t="s">
        <v>91</v>
      </c>
      <c r="AA67" s="8" t="s">
        <v>91</v>
      </c>
      <c r="AB67" s="8" t="s">
        <v>91</v>
      </c>
      <c r="AC67" s="8" t="s">
        <v>91</v>
      </c>
      <c r="AD67" s="8" t="s">
        <v>91</v>
      </c>
      <c r="AE67" s="8" t="s">
        <v>91</v>
      </c>
      <c r="AF67" s="8" t="s">
        <v>91</v>
      </c>
      <c r="AG67" s="8" t="s">
        <v>91</v>
      </c>
      <c r="AH67" s="8" t="s">
        <v>91</v>
      </c>
      <c r="AI67" s="8" t="s">
        <v>91</v>
      </c>
      <c r="AJ67" s="8" t="s">
        <v>91</v>
      </c>
      <c r="AK67" s="8" t="s">
        <v>91</v>
      </c>
      <c r="AL67" s="8" t="s">
        <v>91</v>
      </c>
      <c r="AM67" s="8" t="s">
        <v>91</v>
      </c>
      <c r="AN67" s="8" t="s">
        <v>91</v>
      </c>
      <c r="AO67" s="8" t="s">
        <v>91</v>
      </c>
      <c r="AP67" s="8" t="s">
        <v>91</v>
      </c>
      <c r="AQ67" s="8" t="s">
        <v>91</v>
      </c>
      <c r="AR67" s="8" t="s">
        <v>91</v>
      </c>
      <c r="AS67" s="8" t="s">
        <v>91</v>
      </c>
      <c r="AT67" s="8" t="s">
        <v>91</v>
      </c>
      <c r="AU67" s="8" t="s">
        <v>91</v>
      </c>
      <c r="AV67" s="8" t="s">
        <v>91</v>
      </c>
      <c r="AW67" s="8" t="s">
        <v>91</v>
      </c>
      <c r="AX67" s="8" t="s">
        <v>91</v>
      </c>
      <c r="AY67" s="8" t="s">
        <v>91</v>
      </c>
      <c r="AZ67" s="8" t="s">
        <v>91</v>
      </c>
      <c r="BA67" s="47">
        <v>1119</v>
      </c>
      <c r="BB67" s="47">
        <v>958</v>
      </c>
      <c r="BC67" s="47">
        <v>719</v>
      </c>
      <c r="BD67" s="47">
        <v>906</v>
      </c>
      <c r="BE67" s="47">
        <v>956</v>
      </c>
      <c r="BF67" s="47">
        <v>1062</v>
      </c>
      <c r="BG67" s="47">
        <v>905</v>
      </c>
      <c r="BH67" s="47">
        <v>720</v>
      </c>
      <c r="BI67" s="47">
        <v>773</v>
      </c>
      <c r="BJ67" s="47">
        <v>911</v>
      </c>
      <c r="BK67" s="47">
        <v>944</v>
      </c>
      <c r="BL67" s="47">
        <v>1244</v>
      </c>
      <c r="BM67" s="47">
        <v>1477</v>
      </c>
      <c r="BN67" s="47">
        <v>1076</v>
      </c>
      <c r="BO67" s="47">
        <v>1103</v>
      </c>
      <c r="BP67" s="47">
        <v>1260</v>
      </c>
      <c r="BQ67" s="47">
        <v>1851</v>
      </c>
      <c r="BR67" s="47">
        <v>1290</v>
      </c>
      <c r="BS67" s="47">
        <v>1038</v>
      </c>
      <c r="BT67" s="47">
        <v>973</v>
      </c>
      <c r="BU67" s="47">
        <v>1312</v>
      </c>
      <c r="BV67" s="47">
        <v>1278</v>
      </c>
      <c r="BW67" s="47">
        <v>1224</v>
      </c>
      <c r="BX67" s="47">
        <v>1779</v>
      </c>
      <c r="BY67" s="47">
        <v>1814</v>
      </c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</row>
    <row r="68" spans="2:94" s="8" customFormat="1" ht="16.5" customHeight="1" x14ac:dyDescent="0.25">
      <c r="C68" s="8" t="s">
        <v>61</v>
      </c>
      <c r="D68" s="8" t="s">
        <v>92</v>
      </c>
      <c r="E68" s="8" t="s">
        <v>92</v>
      </c>
      <c r="F68" s="8" t="s">
        <v>92</v>
      </c>
      <c r="G68" s="8" t="s">
        <v>92</v>
      </c>
      <c r="H68" s="8" t="s">
        <v>92</v>
      </c>
      <c r="I68" s="8" t="s">
        <v>92</v>
      </c>
      <c r="J68" s="8" t="s">
        <v>92</v>
      </c>
      <c r="K68" s="8" t="s">
        <v>92</v>
      </c>
      <c r="L68" s="8" t="s">
        <v>92</v>
      </c>
      <c r="M68" s="8" t="s">
        <v>92</v>
      </c>
      <c r="N68" s="8" t="s">
        <v>92</v>
      </c>
      <c r="O68" s="8" t="s">
        <v>92</v>
      </c>
      <c r="P68" s="8" t="s">
        <v>92</v>
      </c>
      <c r="Q68" s="8" t="s">
        <v>92</v>
      </c>
      <c r="R68" s="8" t="s">
        <v>92</v>
      </c>
      <c r="S68" s="8" t="s">
        <v>92</v>
      </c>
      <c r="T68" s="8" t="s">
        <v>92</v>
      </c>
      <c r="U68" s="8" t="s">
        <v>92</v>
      </c>
      <c r="V68" s="8" t="s">
        <v>92</v>
      </c>
      <c r="W68" s="8" t="s">
        <v>92</v>
      </c>
      <c r="X68" s="8" t="s">
        <v>92</v>
      </c>
      <c r="Y68" s="8" t="s">
        <v>92</v>
      </c>
      <c r="Z68" s="8" t="s">
        <v>92</v>
      </c>
      <c r="AA68" s="8" t="s">
        <v>92</v>
      </c>
      <c r="AB68" s="8" t="s">
        <v>92</v>
      </c>
      <c r="AC68" s="8" t="s">
        <v>92</v>
      </c>
      <c r="AD68" s="8" t="s">
        <v>92</v>
      </c>
      <c r="AE68" s="8" t="s">
        <v>92</v>
      </c>
      <c r="AF68" s="8" t="s">
        <v>92</v>
      </c>
      <c r="AG68" s="8" t="s">
        <v>92</v>
      </c>
      <c r="AH68" s="8" t="s">
        <v>92</v>
      </c>
      <c r="AI68" s="8" t="s">
        <v>92</v>
      </c>
      <c r="AJ68" s="8" t="s">
        <v>92</v>
      </c>
      <c r="AK68" s="8" t="s">
        <v>92</v>
      </c>
      <c r="AL68" s="8" t="s">
        <v>92</v>
      </c>
      <c r="AM68" s="8" t="s">
        <v>92</v>
      </c>
      <c r="AN68" s="8" t="s">
        <v>92</v>
      </c>
      <c r="AO68" s="8" t="s">
        <v>92</v>
      </c>
      <c r="AP68" s="8" t="s">
        <v>92</v>
      </c>
      <c r="AQ68" s="8" t="s">
        <v>92</v>
      </c>
      <c r="AR68" s="8" t="s">
        <v>92</v>
      </c>
      <c r="AS68" s="8" t="s">
        <v>92</v>
      </c>
      <c r="AT68" s="8" t="s">
        <v>92</v>
      </c>
      <c r="AU68" s="8" t="s">
        <v>92</v>
      </c>
      <c r="AV68" s="8" t="s">
        <v>92</v>
      </c>
      <c r="AW68" s="8" t="s">
        <v>92</v>
      </c>
      <c r="AX68" s="8" t="s">
        <v>92</v>
      </c>
      <c r="AY68" s="8" t="s">
        <v>92</v>
      </c>
      <c r="AZ68" s="8" t="s">
        <v>92</v>
      </c>
      <c r="BA68" s="47">
        <v>1442</v>
      </c>
      <c r="BB68" s="47">
        <v>1155</v>
      </c>
      <c r="BC68" s="47">
        <v>773</v>
      </c>
      <c r="BD68" s="47">
        <v>995</v>
      </c>
      <c r="BE68" s="47">
        <v>1027</v>
      </c>
      <c r="BF68" s="47">
        <v>1194</v>
      </c>
      <c r="BG68" s="47">
        <v>1023</v>
      </c>
      <c r="BH68" s="47">
        <v>886</v>
      </c>
      <c r="BI68" s="47">
        <v>964</v>
      </c>
      <c r="BJ68" s="47">
        <v>1090</v>
      </c>
      <c r="BK68" s="47">
        <v>1035</v>
      </c>
      <c r="BL68" s="47">
        <v>1179</v>
      </c>
      <c r="BM68" s="47">
        <v>1460</v>
      </c>
      <c r="BN68" s="47">
        <v>1060</v>
      </c>
      <c r="BO68" s="47">
        <v>1118</v>
      </c>
      <c r="BP68" s="47">
        <v>1218</v>
      </c>
      <c r="BQ68" s="47">
        <v>1229</v>
      </c>
      <c r="BR68" s="47">
        <v>1321</v>
      </c>
      <c r="BS68" s="47">
        <v>1067</v>
      </c>
      <c r="BT68" s="47">
        <v>1044</v>
      </c>
      <c r="BU68" s="47">
        <v>1260</v>
      </c>
      <c r="BV68" s="47">
        <v>1400</v>
      </c>
      <c r="BW68" s="47">
        <v>1257</v>
      </c>
      <c r="BX68" s="47">
        <v>1349</v>
      </c>
      <c r="BY68" s="47">
        <v>1511</v>
      </c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</row>
    <row r="69" spans="2:94" s="8" customFormat="1" ht="16.5" customHeight="1" x14ac:dyDescent="0.25"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</row>
    <row r="70" spans="2:94" s="11" customFormat="1" ht="16.5" customHeight="1" x14ac:dyDescent="0.25">
      <c r="B70" s="91" t="s">
        <v>62</v>
      </c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</row>
    <row r="71" spans="2:94" s="8" customFormat="1" ht="16.5" customHeight="1" x14ac:dyDescent="0.25">
      <c r="C71" s="8" t="s">
        <v>60</v>
      </c>
      <c r="D71" s="47">
        <v>73</v>
      </c>
      <c r="E71" s="47">
        <v>87</v>
      </c>
      <c r="F71" s="47">
        <v>59</v>
      </c>
      <c r="G71" s="47">
        <v>66</v>
      </c>
      <c r="H71" s="47">
        <v>59</v>
      </c>
      <c r="I71" s="47">
        <v>49</v>
      </c>
      <c r="J71" s="47">
        <v>52</v>
      </c>
      <c r="K71" s="47">
        <v>49</v>
      </c>
      <c r="L71" s="47">
        <v>53</v>
      </c>
      <c r="M71" s="47">
        <v>45</v>
      </c>
      <c r="N71" s="47">
        <v>54</v>
      </c>
      <c r="O71" s="47">
        <v>48</v>
      </c>
      <c r="P71" s="47">
        <v>65</v>
      </c>
      <c r="Q71" s="47">
        <v>71</v>
      </c>
      <c r="R71" s="47">
        <v>57</v>
      </c>
      <c r="S71" s="47">
        <v>33</v>
      </c>
      <c r="T71" s="47">
        <v>36</v>
      </c>
      <c r="U71" s="47">
        <v>41</v>
      </c>
      <c r="V71" s="47">
        <v>28</v>
      </c>
      <c r="W71" s="47">
        <v>33</v>
      </c>
      <c r="X71" s="47">
        <v>36</v>
      </c>
      <c r="Y71" s="47">
        <v>39</v>
      </c>
      <c r="Z71" s="47">
        <v>58</v>
      </c>
      <c r="AA71" s="47">
        <v>80</v>
      </c>
      <c r="AB71" s="47">
        <v>69</v>
      </c>
      <c r="AC71" s="47">
        <v>86</v>
      </c>
      <c r="AD71" s="47">
        <v>75</v>
      </c>
      <c r="AE71" s="47">
        <v>57</v>
      </c>
      <c r="AF71" s="47">
        <v>56</v>
      </c>
      <c r="AG71" s="47">
        <v>69</v>
      </c>
      <c r="AH71" s="47">
        <v>61</v>
      </c>
      <c r="AI71" s="47">
        <v>61</v>
      </c>
      <c r="AJ71" s="47">
        <v>66</v>
      </c>
      <c r="AK71" s="47">
        <v>59</v>
      </c>
      <c r="AL71" s="47">
        <v>59</v>
      </c>
      <c r="AM71" s="47">
        <v>56</v>
      </c>
      <c r="AN71" s="8">
        <v>65</v>
      </c>
      <c r="AO71" s="8">
        <v>79</v>
      </c>
      <c r="AP71" s="47">
        <v>59</v>
      </c>
      <c r="AQ71" s="47">
        <v>56</v>
      </c>
      <c r="AR71" s="47">
        <v>42</v>
      </c>
      <c r="AS71" s="47">
        <v>55</v>
      </c>
      <c r="AT71" s="47">
        <v>34</v>
      </c>
      <c r="AU71" s="47">
        <v>52</v>
      </c>
      <c r="AV71" s="47">
        <v>41</v>
      </c>
      <c r="AW71" s="47">
        <v>35</v>
      </c>
      <c r="AX71" s="47">
        <v>46</v>
      </c>
      <c r="AY71" s="47">
        <v>57</v>
      </c>
      <c r="AZ71" s="47">
        <v>60</v>
      </c>
      <c r="BA71" s="47">
        <v>115</v>
      </c>
      <c r="BB71" s="47">
        <v>135</v>
      </c>
      <c r="BC71" s="47">
        <v>82</v>
      </c>
      <c r="BD71" s="47">
        <v>91</v>
      </c>
      <c r="BE71" s="47">
        <v>87</v>
      </c>
      <c r="BF71" s="47">
        <v>96</v>
      </c>
      <c r="BG71" s="47">
        <v>96</v>
      </c>
      <c r="BH71" s="47">
        <v>101</v>
      </c>
      <c r="BI71" s="47">
        <v>101</v>
      </c>
      <c r="BJ71" s="47">
        <v>100</v>
      </c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</row>
    <row r="72" spans="2:94" s="8" customFormat="1" ht="16.5" customHeight="1" x14ac:dyDescent="0.25">
      <c r="C72" s="8" t="s">
        <v>61</v>
      </c>
      <c r="D72" s="47">
        <v>522</v>
      </c>
      <c r="E72" s="47">
        <v>432</v>
      </c>
      <c r="F72" s="47">
        <v>352</v>
      </c>
      <c r="G72" s="47">
        <v>302</v>
      </c>
      <c r="H72" s="47">
        <v>351</v>
      </c>
      <c r="I72" s="47">
        <v>289</v>
      </c>
      <c r="J72" s="47">
        <v>369</v>
      </c>
      <c r="K72" s="47">
        <v>306</v>
      </c>
      <c r="L72" s="47">
        <v>272</v>
      </c>
      <c r="M72" s="47">
        <v>397</v>
      </c>
      <c r="N72" s="47">
        <v>388</v>
      </c>
      <c r="O72" s="47">
        <v>365</v>
      </c>
      <c r="P72" s="47">
        <v>438</v>
      </c>
      <c r="Q72" s="47">
        <v>393</v>
      </c>
      <c r="R72" s="47">
        <v>487</v>
      </c>
      <c r="S72" s="47">
        <v>412</v>
      </c>
      <c r="T72" s="47">
        <v>294</v>
      </c>
      <c r="U72" s="47">
        <v>357</v>
      </c>
      <c r="V72" s="47">
        <v>309</v>
      </c>
      <c r="W72" s="47">
        <v>285</v>
      </c>
      <c r="X72" s="47">
        <v>298</v>
      </c>
      <c r="Y72" s="47">
        <v>333</v>
      </c>
      <c r="Z72" s="47">
        <v>559</v>
      </c>
      <c r="AA72" s="47">
        <v>595</v>
      </c>
      <c r="AB72" s="47">
        <v>463</v>
      </c>
      <c r="AC72" s="47">
        <v>585</v>
      </c>
      <c r="AD72" s="47">
        <v>551</v>
      </c>
      <c r="AE72" s="47">
        <v>398</v>
      </c>
      <c r="AF72" s="47">
        <v>345</v>
      </c>
      <c r="AG72" s="47">
        <v>378</v>
      </c>
      <c r="AH72" s="47">
        <v>374</v>
      </c>
      <c r="AI72" s="47">
        <v>391</v>
      </c>
      <c r="AJ72" s="47">
        <v>372</v>
      </c>
      <c r="AK72" s="47">
        <v>447</v>
      </c>
      <c r="AL72" s="47">
        <v>585</v>
      </c>
      <c r="AM72" s="47">
        <v>477</v>
      </c>
      <c r="AN72" s="8">
        <v>459</v>
      </c>
      <c r="AO72" s="8">
        <v>446</v>
      </c>
      <c r="AP72" s="47">
        <v>437</v>
      </c>
      <c r="AQ72" s="47">
        <v>286</v>
      </c>
      <c r="AR72" s="47">
        <v>386</v>
      </c>
      <c r="AS72" s="47">
        <v>371</v>
      </c>
      <c r="AT72" s="47">
        <v>279</v>
      </c>
      <c r="AU72" s="47">
        <v>316</v>
      </c>
      <c r="AV72" s="47">
        <v>287</v>
      </c>
      <c r="AW72" s="47">
        <v>430</v>
      </c>
      <c r="AX72" s="47">
        <v>364</v>
      </c>
      <c r="AY72" s="47">
        <v>363</v>
      </c>
      <c r="AZ72" s="47">
        <v>372</v>
      </c>
      <c r="BA72" s="47">
        <v>511</v>
      </c>
      <c r="BB72" s="47">
        <v>466</v>
      </c>
      <c r="BC72" s="47">
        <v>316</v>
      </c>
      <c r="BD72" s="47">
        <v>352</v>
      </c>
      <c r="BE72" s="47">
        <v>365</v>
      </c>
      <c r="BF72" s="47">
        <v>354</v>
      </c>
      <c r="BG72" s="47">
        <v>362</v>
      </c>
      <c r="BH72" s="47">
        <v>377</v>
      </c>
      <c r="BI72" s="47">
        <v>684</v>
      </c>
      <c r="BJ72" s="47">
        <v>512</v>
      </c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</row>
    <row r="73" spans="2:94" s="8" customFormat="1" ht="16.5" customHeight="1" x14ac:dyDescent="0.25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</row>
    <row r="74" spans="2:94" s="11" customFormat="1" ht="16.5" customHeight="1" x14ac:dyDescent="0.25">
      <c r="B74" s="91" t="s">
        <v>35</v>
      </c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47"/>
      <c r="BR74" s="47"/>
      <c r="BS74" s="47"/>
      <c r="BT74" s="47"/>
      <c r="BU74" s="47"/>
      <c r="BV74" s="47"/>
      <c r="BW74" s="47"/>
      <c r="BX74" s="47"/>
      <c r="BY74" s="47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</row>
    <row r="75" spans="2:94" s="8" customFormat="1" ht="16.5" customHeight="1" x14ac:dyDescent="0.25">
      <c r="C75" s="8" t="s">
        <v>60</v>
      </c>
      <c r="D75" s="47">
        <v>716</v>
      </c>
      <c r="E75" s="47">
        <v>885</v>
      </c>
      <c r="F75" s="47">
        <v>904</v>
      </c>
      <c r="G75" s="47">
        <v>763</v>
      </c>
      <c r="H75" s="47">
        <v>943</v>
      </c>
      <c r="I75" s="47">
        <v>835</v>
      </c>
      <c r="J75" s="47">
        <v>830</v>
      </c>
      <c r="K75" s="47">
        <v>675</v>
      </c>
      <c r="L75" s="47">
        <v>748</v>
      </c>
      <c r="M75" s="47">
        <v>811</v>
      </c>
      <c r="N75" s="47">
        <v>894</v>
      </c>
      <c r="O75" s="47">
        <v>882</v>
      </c>
      <c r="P75" s="47">
        <v>1195</v>
      </c>
      <c r="Q75" s="47">
        <v>1272</v>
      </c>
      <c r="R75" s="47">
        <v>1189</v>
      </c>
      <c r="S75" s="47">
        <v>856</v>
      </c>
      <c r="T75" s="47">
        <v>813</v>
      </c>
      <c r="U75" s="47">
        <v>836</v>
      </c>
      <c r="V75" s="47">
        <v>802</v>
      </c>
      <c r="W75" s="47">
        <v>873</v>
      </c>
      <c r="X75" s="47">
        <v>1228</v>
      </c>
      <c r="Y75" s="47">
        <v>1164</v>
      </c>
      <c r="Z75" s="47">
        <v>1996</v>
      </c>
      <c r="AA75" s="47">
        <v>1341</v>
      </c>
      <c r="AB75" s="47">
        <v>1260.59097488</v>
      </c>
      <c r="AC75" s="47">
        <v>1453.1055639900001</v>
      </c>
      <c r="AD75" s="47">
        <v>1316.6943138900001</v>
      </c>
      <c r="AE75" s="47">
        <v>1026.1272219800001</v>
      </c>
      <c r="AF75" s="47">
        <v>942.24896691000004</v>
      </c>
      <c r="AG75" s="47">
        <v>955.29169007999997</v>
      </c>
      <c r="AH75" s="47">
        <v>867.50374977000001</v>
      </c>
      <c r="AI75" s="47">
        <v>790.80297593</v>
      </c>
      <c r="AJ75" s="47">
        <v>818.04515567999999</v>
      </c>
      <c r="AK75" s="47">
        <v>808</v>
      </c>
      <c r="AL75" s="47">
        <v>967</v>
      </c>
      <c r="AM75" s="47">
        <v>817</v>
      </c>
      <c r="AN75" s="8">
        <v>981</v>
      </c>
      <c r="AO75" s="8">
        <v>1042</v>
      </c>
      <c r="AP75" s="47">
        <v>898</v>
      </c>
      <c r="AQ75" s="47">
        <v>635</v>
      </c>
      <c r="AR75" s="47">
        <v>598</v>
      </c>
      <c r="AS75" s="47">
        <v>502</v>
      </c>
      <c r="AT75" s="47">
        <v>411</v>
      </c>
      <c r="AU75" s="47">
        <v>453</v>
      </c>
      <c r="AV75" s="47">
        <v>417</v>
      </c>
      <c r="AW75" s="47">
        <v>404</v>
      </c>
      <c r="AX75" s="47">
        <v>524</v>
      </c>
      <c r="AY75" s="47">
        <v>631</v>
      </c>
      <c r="AZ75" s="47">
        <v>664</v>
      </c>
      <c r="BA75" s="47">
        <v>832</v>
      </c>
      <c r="BB75" s="47">
        <v>793</v>
      </c>
      <c r="BC75" s="47">
        <v>519</v>
      </c>
      <c r="BD75" s="47">
        <v>593</v>
      </c>
      <c r="BE75" s="47">
        <v>630</v>
      </c>
      <c r="BF75" s="47">
        <v>488</v>
      </c>
      <c r="BG75" s="47">
        <v>513</v>
      </c>
      <c r="BH75" s="47">
        <v>502</v>
      </c>
      <c r="BI75" s="47">
        <v>511</v>
      </c>
      <c r="BJ75" s="47">
        <v>624</v>
      </c>
      <c r="BK75" s="47">
        <v>601</v>
      </c>
      <c r="BL75" s="47">
        <v>743</v>
      </c>
      <c r="BM75" s="47">
        <v>910</v>
      </c>
      <c r="BN75" s="47">
        <v>704</v>
      </c>
      <c r="BO75" s="47">
        <v>692</v>
      </c>
      <c r="BP75" s="47">
        <v>679</v>
      </c>
      <c r="BQ75" s="47">
        <v>771</v>
      </c>
      <c r="BR75" s="47">
        <v>674</v>
      </c>
      <c r="BS75" s="47">
        <v>573</v>
      </c>
      <c r="BT75" s="47">
        <v>565</v>
      </c>
      <c r="BU75" s="47">
        <v>662</v>
      </c>
      <c r="BV75" s="47">
        <v>783</v>
      </c>
      <c r="BW75" s="47">
        <v>743</v>
      </c>
      <c r="BX75" s="47">
        <v>862</v>
      </c>
      <c r="BY75" s="47">
        <v>958</v>
      </c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</row>
    <row r="76" spans="2:94" s="8" customFormat="1" ht="16.5" customHeight="1" x14ac:dyDescent="0.25">
      <c r="C76" s="8" t="s">
        <v>63</v>
      </c>
      <c r="D76" s="47">
        <v>488.81816240000006</v>
      </c>
      <c r="E76" s="47">
        <v>611.32364884000003</v>
      </c>
      <c r="F76" s="47">
        <v>626.88077429999998</v>
      </c>
      <c r="G76" s="47">
        <v>547.32283784000003</v>
      </c>
      <c r="H76" s="47">
        <v>681.23235632000001</v>
      </c>
      <c r="I76" s="47">
        <v>587.04876349000006</v>
      </c>
      <c r="J76" s="47">
        <v>595.95698995999999</v>
      </c>
      <c r="K76" s="47">
        <v>480.07289193000003</v>
      </c>
      <c r="L76" s="47">
        <v>510.19032608999999</v>
      </c>
      <c r="M76" s="47">
        <v>566.21367432999989</v>
      </c>
      <c r="N76" s="47">
        <v>552.92143037000005</v>
      </c>
      <c r="O76" s="47">
        <v>567.70195188000002</v>
      </c>
      <c r="P76" s="47">
        <v>702.93229582000004</v>
      </c>
      <c r="Q76" s="47">
        <v>802.00480055000003</v>
      </c>
      <c r="R76" s="47">
        <v>631.52395767999997</v>
      </c>
      <c r="S76" s="47">
        <v>475.52629767000002</v>
      </c>
      <c r="T76" s="47">
        <v>560.30100722999998</v>
      </c>
      <c r="U76" s="47">
        <v>560.03390586</v>
      </c>
      <c r="V76" s="47">
        <v>552.64600280000002</v>
      </c>
      <c r="W76" s="47">
        <v>533.57788440999991</v>
      </c>
      <c r="X76" s="47">
        <v>602.33757114000014</v>
      </c>
      <c r="Y76" s="47">
        <v>749.73506309499987</v>
      </c>
      <c r="Z76" s="47">
        <v>937.85402736000003</v>
      </c>
      <c r="AA76" s="47">
        <v>899.22188571000004</v>
      </c>
      <c r="AB76" s="47">
        <v>1086</v>
      </c>
      <c r="AC76" s="47">
        <v>1226</v>
      </c>
      <c r="AD76" s="47">
        <v>1092</v>
      </c>
      <c r="AE76" s="47">
        <v>863</v>
      </c>
      <c r="AF76" s="47">
        <v>807</v>
      </c>
      <c r="AG76" s="47">
        <v>810</v>
      </c>
      <c r="AH76" s="47">
        <v>731</v>
      </c>
      <c r="AI76" s="47">
        <v>666</v>
      </c>
      <c r="AJ76" s="47">
        <v>696</v>
      </c>
      <c r="AK76" s="47">
        <v>692</v>
      </c>
      <c r="AL76" s="47">
        <v>830</v>
      </c>
      <c r="AM76" s="47">
        <v>707</v>
      </c>
      <c r="AN76" s="8">
        <v>846</v>
      </c>
      <c r="AO76" s="8">
        <v>895</v>
      </c>
      <c r="AP76" s="47">
        <v>749</v>
      </c>
      <c r="AQ76" s="47">
        <v>565</v>
      </c>
      <c r="AR76" s="47">
        <v>534</v>
      </c>
      <c r="AS76" s="47">
        <v>419</v>
      </c>
      <c r="AT76" s="47">
        <v>349</v>
      </c>
      <c r="AU76" s="47">
        <v>385</v>
      </c>
      <c r="AV76" s="47">
        <v>327</v>
      </c>
      <c r="AW76" s="47">
        <v>342</v>
      </c>
      <c r="AX76" s="47">
        <v>459</v>
      </c>
      <c r="AY76" s="47">
        <v>551</v>
      </c>
      <c r="AZ76" s="47">
        <v>566</v>
      </c>
      <c r="BA76" s="47">
        <v>717</v>
      </c>
      <c r="BB76" s="47">
        <v>671</v>
      </c>
      <c r="BC76" s="47">
        <v>438</v>
      </c>
      <c r="BD76" s="47">
        <v>473</v>
      </c>
      <c r="BE76" s="47">
        <v>547</v>
      </c>
      <c r="BF76" s="47">
        <v>401</v>
      </c>
      <c r="BG76" s="47">
        <v>438</v>
      </c>
      <c r="BH76" s="47">
        <v>384</v>
      </c>
      <c r="BI76" s="47">
        <v>422</v>
      </c>
      <c r="BJ76" s="47">
        <v>478</v>
      </c>
      <c r="BK76" s="47">
        <v>482</v>
      </c>
      <c r="BL76" s="47">
        <v>619</v>
      </c>
      <c r="BM76" s="47">
        <v>711</v>
      </c>
      <c r="BN76" s="47">
        <v>555</v>
      </c>
      <c r="BO76" s="47">
        <v>556</v>
      </c>
      <c r="BP76" s="47">
        <v>536</v>
      </c>
      <c r="BQ76" s="47">
        <v>632</v>
      </c>
      <c r="BR76" s="47">
        <v>532</v>
      </c>
      <c r="BS76" s="47">
        <v>456</v>
      </c>
      <c r="BT76" s="47">
        <v>455</v>
      </c>
      <c r="BU76" s="47">
        <v>542</v>
      </c>
      <c r="BV76" s="47">
        <v>590</v>
      </c>
      <c r="BW76" s="47">
        <v>586</v>
      </c>
      <c r="BX76" s="47">
        <v>702</v>
      </c>
      <c r="BY76" s="47">
        <v>743</v>
      </c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</row>
    <row r="77" spans="2:94" s="8" customFormat="1" ht="16.5" customHeight="1" x14ac:dyDescent="0.25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</row>
    <row r="78" spans="2:94" s="11" customFormat="1" ht="16.5" customHeight="1" x14ac:dyDescent="0.25">
      <c r="B78" s="91" t="s">
        <v>47</v>
      </c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</row>
    <row r="79" spans="2:94" s="8" customFormat="1" ht="16.5" customHeight="1" x14ac:dyDescent="0.25">
      <c r="C79" s="8" t="s">
        <v>60</v>
      </c>
      <c r="D79" s="47" t="e">
        <f t="shared" ref="D79:AK79" si="78">+D67+D71+D75</f>
        <v>#VALUE!</v>
      </c>
      <c r="E79" s="47" t="e">
        <f t="shared" si="78"/>
        <v>#VALUE!</v>
      </c>
      <c r="F79" s="47" t="e">
        <f t="shared" si="78"/>
        <v>#VALUE!</v>
      </c>
      <c r="G79" s="47" t="e">
        <f t="shared" si="78"/>
        <v>#VALUE!</v>
      </c>
      <c r="H79" s="47" t="e">
        <f t="shared" si="78"/>
        <v>#VALUE!</v>
      </c>
      <c r="I79" s="47" t="e">
        <f t="shared" si="78"/>
        <v>#VALUE!</v>
      </c>
      <c r="J79" s="47" t="e">
        <f t="shared" si="78"/>
        <v>#VALUE!</v>
      </c>
      <c r="K79" s="47" t="e">
        <f t="shared" si="78"/>
        <v>#VALUE!</v>
      </c>
      <c r="L79" s="47" t="e">
        <f t="shared" si="78"/>
        <v>#VALUE!</v>
      </c>
      <c r="M79" s="47" t="e">
        <f t="shared" si="78"/>
        <v>#VALUE!</v>
      </c>
      <c r="N79" s="47" t="e">
        <f t="shared" si="78"/>
        <v>#VALUE!</v>
      </c>
      <c r="O79" s="47" t="e">
        <f t="shared" si="78"/>
        <v>#VALUE!</v>
      </c>
      <c r="P79" s="47" t="e">
        <f t="shared" si="78"/>
        <v>#VALUE!</v>
      </c>
      <c r="Q79" s="47" t="e">
        <f t="shared" si="78"/>
        <v>#VALUE!</v>
      </c>
      <c r="R79" s="47" t="e">
        <f t="shared" si="78"/>
        <v>#VALUE!</v>
      </c>
      <c r="S79" s="47" t="e">
        <f t="shared" si="78"/>
        <v>#VALUE!</v>
      </c>
      <c r="T79" s="47" t="e">
        <f t="shared" si="78"/>
        <v>#VALUE!</v>
      </c>
      <c r="U79" s="47" t="e">
        <f t="shared" si="78"/>
        <v>#VALUE!</v>
      </c>
      <c r="V79" s="47" t="e">
        <f t="shared" si="78"/>
        <v>#VALUE!</v>
      </c>
      <c r="W79" s="47" t="e">
        <f t="shared" si="78"/>
        <v>#VALUE!</v>
      </c>
      <c r="X79" s="47" t="e">
        <f t="shared" si="78"/>
        <v>#VALUE!</v>
      </c>
      <c r="Y79" s="47" t="e">
        <f t="shared" si="78"/>
        <v>#VALUE!</v>
      </c>
      <c r="Z79" s="47" t="e">
        <f t="shared" si="78"/>
        <v>#VALUE!</v>
      </c>
      <c r="AA79" s="47" t="e">
        <f t="shared" si="78"/>
        <v>#VALUE!</v>
      </c>
      <c r="AB79" s="47" t="e">
        <f t="shared" si="78"/>
        <v>#VALUE!</v>
      </c>
      <c r="AC79" s="47" t="e">
        <f t="shared" si="78"/>
        <v>#VALUE!</v>
      </c>
      <c r="AD79" s="47" t="e">
        <f t="shared" si="78"/>
        <v>#VALUE!</v>
      </c>
      <c r="AE79" s="47" t="e">
        <f t="shared" si="78"/>
        <v>#VALUE!</v>
      </c>
      <c r="AF79" s="47" t="e">
        <f t="shared" si="78"/>
        <v>#VALUE!</v>
      </c>
      <c r="AG79" s="47" t="e">
        <f t="shared" si="78"/>
        <v>#VALUE!</v>
      </c>
      <c r="AH79" s="47" t="e">
        <f t="shared" si="78"/>
        <v>#VALUE!</v>
      </c>
      <c r="AI79" s="47" t="e">
        <f t="shared" si="78"/>
        <v>#VALUE!</v>
      </c>
      <c r="AJ79" s="47" t="e">
        <f t="shared" si="78"/>
        <v>#VALUE!</v>
      </c>
      <c r="AK79" s="47" t="e">
        <f t="shared" si="78"/>
        <v>#VALUE!</v>
      </c>
      <c r="AL79" s="47" t="e">
        <f>+AL67+AL71+AL75</f>
        <v>#VALUE!</v>
      </c>
      <c r="AM79" s="47" t="e">
        <f>+AM67+AM71+AM75</f>
        <v>#VALUE!</v>
      </c>
      <c r="AN79" s="47" t="e">
        <f>+AN67+AN71+AN75</f>
        <v>#VALUE!</v>
      </c>
      <c r="AO79" s="47" t="e">
        <f t="shared" ref="AO79:AY79" si="79">+AO67+AO71+AO75</f>
        <v>#VALUE!</v>
      </c>
      <c r="AP79" s="47" t="e">
        <f t="shared" si="79"/>
        <v>#VALUE!</v>
      </c>
      <c r="AQ79" s="47" t="e">
        <f t="shared" si="79"/>
        <v>#VALUE!</v>
      </c>
      <c r="AR79" s="47" t="e">
        <f t="shared" si="79"/>
        <v>#VALUE!</v>
      </c>
      <c r="AS79" s="47" t="e">
        <f t="shared" si="79"/>
        <v>#VALUE!</v>
      </c>
      <c r="AT79" s="47" t="e">
        <f t="shared" si="79"/>
        <v>#VALUE!</v>
      </c>
      <c r="AU79" s="47" t="e">
        <f t="shared" si="79"/>
        <v>#VALUE!</v>
      </c>
      <c r="AV79" s="47" t="e">
        <f t="shared" si="79"/>
        <v>#VALUE!</v>
      </c>
      <c r="AW79" s="47" t="e">
        <f t="shared" si="79"/>
        <v>#VALUE!</v>
      </c>
      <c r="AX79" s="47" t="e">
        <f t="shared" si="79"/>
        <v>#VALUE!</v>
      </c>
      <c r="AY79" s="47" t="e">
        <f t="shared" si="79"/>
        <v>#VALUE!</v>
      </c>
      <c r="AZ79" s="47" t="e">
        <f>+AZ67+AZ71+AZ75</f>
        <v>#VALUE!</v>
      </c>
      <c r="BA79" s="47">
        <f t="shared" ref="BA79:BJ79" si="80">+BA67+BA71+BA75</f>
        <v>2066</v>
      </c>
      <c r="BB79" s="47">
        <f t="shared" si="80"/>
        <v>1886</v>
      </c>
      <c r="BC79" s="47">
        <f t="shared" si="80"/>
        <v>1320</v>
      </c>
      <c r="BD79" s="47">
        <f t="shared" si="80"/>
        <v>1590</v>
      </c>
      <c r="BE79" s="47">
        <f t="shared" si="80"/>
        <v>1673</v>
      </c>
      <c r="BF79" s="100">
        <f t="shared" si="80"/>
        <v>1646</v>
      </c>
      <c r="BG79" s="47">
        <f t="shared" si="80"/>
        <v>1514</v>
      </c>
      <c r="BH79" s="47">
        <f t="shared" si="80"/>
        <v>1323</v>
      </c>
      <c r="BI79" s="47">
        <f t="shared" si="80"/>
        <v>1385</v>
      </c>
      <c r="BJ79" s="47">
        <f t="shared" si="80"/>
        <v>1635</v>
      </c>
      <c r="BK79" s="47">
        <f t="shared" ref="BK79:BS79" si="81">+BK75+BK67</f>
        <v>1545</v>
      </c>
      <c r="BL79" s="47">
        <f t="shared" si="81"/>
        <v>1987</v>
      </c>
      <c r="BM79" s="47">
        <f t="shared" si="81"/>
        <v>2387</v>
      </c>
      <c r="BN79" s="47">
        <f t="shared" si="81"/>
        <v>1780</v>
      </c>
      <c r="BO79" s="47">
        <f t="shared" si="81"/>
        <v>1795</v>
      </c>
      <c r="BP79" s="47">
        <f t="shared" si="81"/>
        <v>1939</v>
      </c>
      <c r="BQ79" s="47">
        <f t="shared" si="81"/>
        <v>2622</v>
      </c>
      <c r="BR79" s="47">
        <f t="shared" si="81"/>
        <v>1964</v>
      </c>
      <c r="BS79" s="47">
        <f t="shared" si="81"/>
        <v>1611</v>
      </c>
      <c r="BT79" s="47">
        <f>+BT75+BT67</f>
        <v>1538</v>
      </c>
      <c r="BU79" s="47">
        <f>+BU75+BU67</f>
        <v>1974</v>
      </c>
      <c r="BV79" s="47">
        <f>+BV75+BV67</f>
        <v>2061</v>
      </c>
      <c r="BW79" s="47">
        <f>+BW75+BW67</f>
        <v>1967</v>
      </c>
      <c r="BX79" s="47">
        <f>+BX75+BX67</f>
        <v>2641</v>
      </c>
      <c r="BY79" s="47">
        <f t="shared" ref="BY79" si="82">+BY75+BY67</f>
        <v>2772</v>
      </c>
      <c r="BZ79" s="47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</row>
    <row r="80" spans="2:94" s="8" customFormat="1" ht="16.5" customHeight="1" x14ac:dyDescent="0.25">
      <c r="C80" s="8" t="s">
        <v>64</v>
      </c>
      <c r="D80" s="47">
        <v>1261</v>
      </c>
      <c r="E80" s="47">
        <v>1387</v>
      </c>
      <c r="F80" s="47">
        <v>1125</v>
      </c>
      <c r="G80" s="47">
        <v>978</v>
      </c>
      <c r="H80" s="47">
        <v>1125</v>
      </c>
      <c r="I80" s="47">
        <v>1023</v>
      </c>
      <c r="J80" s="47">
        <v>1175</v>
      </c>
      <c r="K80" s="47">
        <v>1006</v>
      </c>
      <c r="L80" s="47">
        <v>955</v>
      </c>
      <c r="M80" s="47">
        <v>1181</v>
      </c>
      <c r="N80" s="47">
        <v>1207</v>
      </c>
      <c r="O80" s="47">
        <v>1229</v>
      </c>
      <c r="P80" s="47" t="e">
        <f t="shared" ref="P80:AI80" si="83">+P68+P72</f>
        <v>#VALUE!</v>
      </c>
      <c r="Q80" s="47" t="e">
        <f t="shared" si="83"/>
        <v>#VALUE!</v>
      </c>
      <c r="R80" s="47" t="e">
        <f t="shared" si="83"/>
        <v>#VALUE!</v>
      </c>
      <c r="S80" s="47" t="e">
        <f t="shared" si="83"/>
        <v>#VALUE!</v>
      </c>
      <c r="T80" s="47" t="e">
        <f t="shared" si="83"/>
        <v>#VALUE!</v>
      </c>
      <c r="U80" s="47" t="e">
        <f t="shared" si="83"/>
        <v>#VALUE!</v>
      </c>
      <c r="V80" s="47" t="e">
        <f t="shared" si="83"/>
        <v>#VALUE!</v>
      </c>
      <c r="W80" s="47" t="e">
        <f t="shared" si="83"/>
        <v>#VALUE!</v>
      </c>
      <c r="X80" s="47" t="e">
        <f t="shared" si="83"/>
        <v>#VALUE!</v>
      </c>
      <c r="Y80" s="47" t="e">
        <f t="shared" si="83"/>
        <v>#VALUE!</v>
      </c>
      <c r="Z80" s="47" t="e">
        <f t="shared" si="83"/>
        <v>#VALUE!</v>
      </c>
      <c r="AA80" s="47" t="e">
        <f t="shared" si="83"/>
        <v>#VALUE!</v>
      </c>
      <c r="AB80" s="47" t="e">
        <f t="shared" si="83"/>
        <v>#VALUE!</v>
      </c>
      <c r="AC80" s="47" t="e">
        <f t="shared" si="83"/>
        <v>#VALUE!</v>
      </c>
      <c r="AD80" s="47" t="e">
        <f t="shared" si="83"/>
        <v>#VALUE!</v>
      </c>
      <c r="AE80" s="47" t="e">
        <f t="shared" si="83"/>
        <v>#VALUE!</v>
      </c>
      <c r="AF80" s="47" t="e">
        <f t="shared" si="83"/>
        <v>#VALUE!</v>
      </c>
      <c r="AG80" s="47" t="e">
        <f t="shared" si="83"/>
        <v>#VALUE!</v>
      </c>
      <c r="AH80" s="47" t="e">
        <f t="shared" si="83"/>
        <v>#VALUE!</v>
      </c>
      <c r="AI80" s="47" t="e">
        <f t="shared" si="83"/>
        <v>#VALUE!</v>
      </c>
      <c r="AJ80" s="47" t="e">
        <f>+AJ68+AJ72</f>
        <v>#VALUE!</v>
      </c>
      <c r="AK80" s="47" t="e">
        <f t="shared" ref="AK80:AM80" si="84">+AK68+AK72</f>
        <v>#VALUE!</v>
      </c>
      <c r="AL80" s="47" t="e">
        <f t="shared" si="84"/>
        <v>#VALUE!</v>
      </c>
      <c r="AM80" s="47" t="e">
        <f t="shared" si="84"/>
        <v>#VALUE!</v>
      </c>
      <c r="AN80" s="47" t="e">
        <f t="shared" ref="AN80" si="85">+AN68+AN72</f>
        <v>#VALUE!</v>
      </c>
      <c r="AO80" s="47" t="e">
        <f t="shared" ref="AO80:AY80" si="86">+AO68+AO72</f>
        <v>#VALUE!</v>
      </c>
      <c r="AP80" s="47" t="e">
        <f t="shared" si="86"/>
        <v>#VALUE!</v>
      </c>
      <c r="AQ80" s="47" t="e">
        <f t="shared" si="86"/>
        <v>#VALUE!</v>
      </c>
      <c r="AR80" s="47" t="e">
        <f t="shared" si="86"/>
        <v>#VALUE!</v>
      </c>
      <c r="AS80" s="47" t="e">
        <f t="shared" si="86"/>
        <v>#VALUE!</v>
      </c>
      <c r="AT80" s="47" t="e">
        <f t="shared" si="86"/>
        <v>#VALUE!</v>
      </c>
      <c r="AU80" s="47" t="e">
        <f t="shared" si="86"/>
        <v>#VALUE!</v>
      </c>
      <c r="AV80" s="47" t="e">
        <f t="shared" si="86"/>
        <v>#VALUE!</v>
      </c>
      <c r="AW80" s="47" t="e">
        <f t="shared" si="86"/>
        <v>#VALUE!</v>
      </c>
      <c r="AX80" s="47" t="e">
        <f t="shared" si="86"/>
        <v>#VALUE!</v>
      </c>
      <c r="AY80" s="47" t="e">
        <f t="shared" si="86"/>
        <v>#VALUE!</v>
      </c>
      <c r="AZ80" s="47">
        <v>1438</v>
      </c>
      <c r="BA80" s="47">
        <v>1953</v>
      </c>
      <c r="BB80" s="47">
        <v>1621</v>
      </c>
      <c r="BC80" s="47">
        <v>1089</v>
      </c>
      <c r="BD80" s="47">
        <v>1347</v>
      </c>
      <c r="BE80" s="47">
        <v>1392</v>
      </c>
      <c r="BF80" s="47">
        <v>1548</v>
      </c>
      <c r="BG80" s="47">
        <v>1385</v>
      </c>
      <c r="BH80" s="47">
        <v>1263</v>
      </c>
      <c r="BI80" s="47">
        <v>1648</v>
      </c>
      <c r="BJ80" s="47">
        <v>1602</v>
      </c>
      <c r="BK80" s="47">
        <v>1035</v>
      </c>
      <c r="BL80" s="47">
        <v>1179</v>
      </c>
      <c r="BM80" s="47">
        <v>1460</v>
      </c>
      <c r="BN80" s="47">
        <v>1060</v>
      </c>
      <c r="BO80" s="47">
        <v>1118</v>
      </c>
      <c r="BP80" s="47">
        <v>1218</v>
      </c>
      <c r="BQ80" s="47">
        <v>1229</v>
      </c>
      <c r="BR80" s="47">
        <v>1321</v>
      </c>
      <c r="BS80" s="47">
        <v>1067</v>
      </c>
      <c r="BT80" s="47">
        <v>1044</v>
      </c>
      <c r="BU80" s="47">
        <v>1260</v>
      </c>
      <c r="BV80" s="47">
        <v>1400</v>
      </c>
      <c r="BW80" s="47">
        <v>1257</v>
      </c>
      <c r="BX80" s="47">
        <f>BX68</f>
        <v>1349</v>
      </c>
      <c r="BY80" s="47">
        <f t="shared" ref="BY80" si="87">BY68</f>
        <v>1511</v>
      </c>
      <c r="BZ80" s="47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</row>
    <row r="81" spans="2:94" s="8" customFormat="1" ht="16.5" customHeight="1" x14ac:dyDescent="0.25"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</row>
    <row r="82" spans="2:94" s="8" customFormat="1" ht="15.75" x14ac:dyDescent="0.25">
      <c r="B82" s="8" t="s">
        <v>55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</row>
    <row r="83" spans="2:94" s="8" customFormat="1" ht="31.5" x14ac:dyDescent="0.25">
      <c r="C83" s="101" t="s">
        <v>57</v>
      </c>
      <c r="D83" s="47">
        <v>17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81.099999999999994</v>
      </c>
      <c r="O83" s="47">
        <v>48.2</v>
      </c>
      <c r="P83" s="47">
        <v>201.4</v>
      </c>
      <c r="Q83" s="47">
        <v>0</v>
      </c>
      <c r="R83" s="47">
        <v>171.3</v>
      </c>
      <c r="S83" s="47">
        <v>108.7</v>
      </c>
      <c r="T83" s="47">
        <v>0</v>
      </c>
      <c r="U83" s="47">
        <v>0</v>
      </c>
      <c r="V83" s="47">
        <v>0</v>
      </c>
      <c r="W83" s="47">
        <v>0</v>
      </c>
      <c r="X83" s="47">
        <v>289.5</v>
      </c>
      <c r="Y83" s="47">
        <v>0</v>
      </c>
      <c r="Z83" s="47">
        <v>625</v>
      </c>
      <c r="AA83" s="47">
        <v>0</v>
      </c>
      <c r="AB83" s="47">
        <v>0</v>
      </c>
      <c r="AC83" s="47">
        <v>0</v>
      </c>
      <c r="AD83" s="47">
        <v>0</v>
      </c>
      <c r="AE83" s="47">
        <v>0</v>
      </c>
      <c r="AF83" s="47">
        <v>0</v>
      </c>
      <c r="AG83" s="47">
        <v>0</v>
      </c>
      <c r="AH83" s="47">
        <v>0</v>
      </c>
      <c r="AI83" s="47">
        <v>0</v>
      </c>
      <c r="AJ83" s="47">
        <v>0</v>
      </c>
      <c r="AK83" s="47">
        <v>0</v>
      </c>
      <c r="AL83" s="47">
        <v>0</v>
      </c>
      <c r="AM83" s="47">
        <v>0</v>
      </c>
      <c r="AN83" s="47">
        <v>0</v>
      </c>
      <c r="AO83" s="47">
        <v>0</v>
      </c>
      <c r="AP83" s="47">
        <v>0</v>
      </c>
      <c r="AQ83" s="47">
        <v>0</v>
      </c>
      <c r="AR83" s="47">
        <v>0</v>
      </c>
      <c r="AS83" s="47">
        <v>0</v>
      </c>
      <c r="AT83" s="47">
        <v>0</v>
      </c>
      <c r="AU83" s="47">
        <v>0</v>
      </c>
      <c r="AV83" s="47">
        <v>0</v>
      </c>
      <c r="AW83" s="47">
        <v>0</v>
      </c>
      <c r="AX83" s="47">
        <v>0</v>
      </c>
      <c r="AY83" s="47">
        <v>0</v>
      </c>
      <c r="AZ83" s="47">
        <v>0</v>
      </c>
      <c r="BA83" s="47">
        <v>0</v>
      </c>
      <c r="BB83" s="47">
        <v>0</v>
      </c>
      <c r="BC83" s="47">
        <v>0</v>
      </c>
      <c r="BD83" s="47">
        <v>0</v>
      </c>
      <c r="BE83" s="47">
        <v>0</v>
      </c>
      <c r="BF83" s="47">
        <v>0</v>
      </c>
      <c r="BG83" s="47">
        <v>0</v>
      </c>
      <c r="BH83" s="47">
        <v>0</v>
      </c>
      <c r="BI83" s="47">
        <v>0</v>
      </c>
      <c r="BJ83" s="47">
        <v>0</v>
      </c>
      <c r="BK83" s="47">
        <v>0</v>
      </c>
      <c r="BL83" s="47">
        <v>0</v>
      </c>
      <c r="BM83" s="47">
        <v>0</v>
      </c>
      <c r="BN83" s="47">
        <v>0</v>
      </c>
      <c r="BO83" s="47">
        <v>0</v>
      </c>
      <c r="BP83" s="47">
        <v>0</v>
      </c>
      <c r="BQ83" s="47">
        <v>0</v>
      </c>
      <c r="BR83" s="47">
        <v>0</v>
      </c>
      <c r="BS83" s="47">
        <v>0</v>
      </c>
      <c r="BT83" s="47">
        <v>0</v>
      </c>
      <c r="BU83" s="47">
        <v>0</v>
      </c>
      <c r="BV83" s="47">
        <v>0</v>
      </c>
      <c r="BW83" s="47">
        <v>0</v>
      </c>
      <c r="BX83" s="47">
        <v>0</v>
      </c>
      <c r="BY83" s="47">
        <v>0</v>
      </c>
      <c r="BZ83" s="47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</row>
    <row r="84" spans="2:94" s="8" customFormat="1" ht="15.75" x14ac:dyDescent="0.25"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</row>
    <row r="85" spans="2:94" s="8" customFormat="1" ht="15.75" x14ac:dyDescent="0.25"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</row>
    <row r="86" spans="2:94" s="8" customFormat="1" ht="15.75" x14ac:dyDescent="0.25">
      <c r="B86" s="84" t="s">
        <v>65</v>
      </c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</row>
    <row r="87" spans="2:94" x14ac:dyDescent="0.25"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</row>
    <row r="90" spans="2:94" x14ac:dyDescent="0.25"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</row>
    <row r="92" spans="2:94" x14ac:dyDescent="0.25"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</row>
    <row r="93" spans="2:94" x14ac:dyDescent="0.25"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103"/>
      <c r="BK93" s="105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105"/>
      <c r="BX93" s="57"/>
      <c r="BY93" s="57"/>
    </row>
    <row r="94" spans="2:94" x14ac:dyDescent="0.25">
      <c r="BQ94" s="57"/>
      <c r="BR94" s="57"/>
      <c r="BS94" s="57"/>
      <c r="BT94" s="57"/>
      <c r="BU94" s="57"/>
      <c r="BV94" s="57"/>
      <c r="BW94" s="105"/>
      <c r="BX94" s="57"/>
      <c r="BY94" s="57"/>
    </row>
    <row r="102" spans="28:38" x14ac:dyDescent="0.25"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31" orientation="landscape" r:id="rId1"/>
  <customProperties>
    <customPr name="_pios_id" r:id="rId2"/>
    <customPr name="EpmWorksheetKeyString_GUID" r:id="rId3"/>
  </customProperties>
  <ignoredErrors>
    <ignoredError sqref="M43:N43 M45:O45 M44:N44 P43 P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 codeName="Sheet2">
    <pageSetUpPr fitToPage="1"/>
  </sheetPr>
  <dimension ref="A1:CP83"/>
  <sheetViews>
    <sheetView zoomScale="62" zoomScaleNormal="62" workbookViewId="0">
      <pane xSplit="3" ySplit="8" topLeftCell="AZ9" activePane="bottomRight" state="frozen"/>
      <selection activeCell="C14" sqref="C14"/>
      <selection pane="topRight" activeCell="C14" sqref="C14"/>
      <selection pane="bottomLeft" activeCell="C14" sqref="C14"/>
      <selection pane="bottomRight" activeCell="BX40" sqref="BX40"/>
    </sheetView>
  </sheetViews>
  <sheetFormatPr defaultRowHeight="15" x14ac:dyDescent="0.25"/>
  <cols>
    <col min="1" max="1" width="53.42578125" customWidth="1"/>
    <col min="2" max="2" width="9.140625" customWidth="1"/>
    <col min="3" max="3" width="15.28515625" customWidth="1"/>
    <col min="4" max="4" width="11.85546875" hidden="1" customWidth="1"/>
    <col min="5" max="15" width="11.5703125" hidden="1" customWidth="1"/>
    <col min="16" max="32" width="12.5703125" hidden="1" customWidth="1"/>
    <col min="33" max="33" width="10.5703125" hidden="1" customWidth="1"/>
    <col min="34" max="35" width="12.5703125" hidden="1" customWidth="1"/>
    <col min="36" max="50" width="12.28515625" hidden="1" customWidth="1"/>
    <col min="51" max="51" width="14.5703125" hidden="1" customWidth="1"/>
    <col min="52" max="52" width="12.28515625" hidden="1" customWidth="1"/>
    <col min="53" max="59" width="12.28515625" customWidth="1"/>
    <col min="60" max="60" width="14.140625" bestFit="1" customWidth="1"/>
    <col min="61" max="61" width="12.28515625" customWidth="1"/>
    <col min="62" max="62" width="14.5703125" customWidth="1"/>
    <col min="63" max="71" width="14.5703125" bestFit="1" customWidth="1"/>
    <col min="72" max="77" width="14.5703125" style="17" bestFit="1" customWidth="1"/>
    <col min="78" max="94" width="9.140625" style="17"/>
  </cols>
  <sheetData>
    <row r="1" spans="1:94" s="1" customFormat="1" ht="15.75" hidden="1" x14ac:dyDescent="0.25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58" t="s">
        <v>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15"/>
      <c r="BU3" s="15"/>
      <c r="BV3" s="15"/>
      <c r="BW3" s="15"/>
      <c r="BX3" s="15"/>
      <c r="BY3" s="15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18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</row>
    <row r="6" spans="1:94" ht="15.75" x14ac:dyDescent="0.25">
      <c r="A6" s="8"/>
      <c r="B6" s="8"/>
      <c r="C6" s="8"/>
      <c r="D6" s="41" t="s">
        <v>5</v>
      </c>
      <c r="E6" s="41" t="s">
        <v>6</v>
      </c>
      <c r="F6" s="41" t="s">
        <v>7</v>
      </c>
      <c r="G6" s="41" t="s">
        <v>8</v>
      </c>
      <c r="H6" s="41" t="s">
        <v>9</v>
      </c>
      <c r="I6" s="41" t="s">
        <v>10</v>
      </c>
      <c r="J6" s="41" t="s">
        <v>11</v>
      </c>
      <c r="K6" s="41" t="s">
        <v>12</v>
      </c>
      <c r="L6" s="41" t="s">
        <v>13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19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</row>
    <row r="7" spans="1:94" ht="15.75" x14ac:dyDescent="0.25">
      <c r="A7" s="5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94" ht="15.75" x14ac:dyDescent="0.25">
      <c r="A8" s="6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94" s="5" customFormat="1" ht="15.75" x14ac:dyDescent="0.25">
      <c r="A9" s="61" t="s">
        <v>25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3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3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30"/>
      <c r="BU9" s="30"/>
      <c r="BV9" s="30"/>
      <c r="BW9" s="30"/>
      <c r="BX9" s="30"/>
      <c r="BY9" s="30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</row>
    <row r="10" spans="1:94" s="5" customFormat="1" ht="15.75" x14ac:dyDescent="0.25">
      <c r="A10" s="65" t="s">
        <v>68</v>
      </c>
      <c r="B10" s="62"/>
      <c r="C10" s="62"/>
      <c r="D10" s="62">
        <v>86207</v>
      </c>
      <c r="E10" s="62">
        <v>87979</v>
      </c>
      <c r="F10" s="62">
        <v>89411</v>
      </c>
      <c r="G10" s="62">
        <v>91174</v>
      </c>
      <c r="H10" s="62">
        <v>88622</v>
      </c>
      <c r="I10" s="62">
        <v>90176</v>
      </c>
      <c r="J10" s="62">
        <v>90558</v>
      </c>
      <c r="K10" s="62">
        <v>90208</v>
      </c>
      <c r="L10" s="62">
        <v>90779</v>
      </c>
      <c r="M10" s="62">
        <v>91018</v>
      </c>
      <c r="N10" s="62">
        <v>92967</v>
      </c>
      <c r="O10" s="62">
        <v>93161</v>
      </c>
      <c r="P10" s="62">
        <v>94078</v>
      </c>
      <c r="Q10" s="62">
        <v>90396</v>
      </c>
      <c r="R10" s="62">
        <v>81901</v>
      </c>
      <c r="S10" s="62">
        <v>86762</v>
      </c>
      <c r="T10" s="62">
        <v>88651</v>
      </c>
      <c r="U10" s="62">
        <v>89533</v>
      </c>
      <c r="V10" s="62">
        <v>92173</v>
      </c>
      <c r="W10" s="62">
        <v>93516</v>
      </c>
      <c r="X10" s="62">
        <v>92874</v>
      </c>
      <c r="Y10" s="62">
        <v>91004</v>
      </c>
      <c r="Z10" s="62">
        <v>96229</v>
      </c>
      <c r="AA10" s="62">
        <v>97713</v>
      </c>
      <c r="AB10" s="62">
        <v>97318</v>
      </c>
      <c r="AC10" s="62">
        <v>98969</v>
      </c>
      <c r="AD10" s="62">
        <v>100745</v>
      </c>
      <c r="AE10" s="62">
        <v>102163</v>
      </c>
      <c r="AF10" s="62">
        <v>103003</v>
      </c>
      <c r="AG10" s="62">
        <v>105218</v>
      </c>
      <c r="AH10" s="62">
        <v>106458</v>
      </c>
      <c r="AI10" s="62">
        <v>108890</v>
      </c>
      <c r="AJ10" s="62">
        <v>106551</v>
      </c>
      <c r="AK10" s="62">
        <v>108756</v>
      </c>
      <c r="AL10" s="62">
        <v>108632</v>
      </c>
      <c r="AM10" s="64">
        <v>110541</v>
      </c>
      <c r="AN10" s="66">
        <v>108054</v>
      </c>
      <c r="AO10" s="66">
        <v>106568</v>
      </c>
      <c r="AP10" s="66">
        <v>107187</v>
      </c>
      <c r="AQ10" s="66">
        <v>102793</v>
      </c>
      <c r="AR10" s="66">
        <v>102098</v>
      </c>
      <c r="AS10" s="66">
        <v>96603</v>
      </c>
      <c r="AT10" s="66">
        <v>100966</v>
      </c>
      <c r="AU10" s="62">
        <v>99039</v>
      </c>
      <c r="AV10" s="62">
        <v>95460</v>
      </c>
      <c r="AW10" s="62">
        <v>98157</v>
      </c>
      <c r="AX10" s="62">
        <v>102886</v>
      </c>
      <c r="AY10" s="63">
        <v>99275</v>
      </c>
      <c r="AZ10" s="63">
        <v>104187</v>
      </c>
      <c r="BA10" s="63">
        <v>103379</v>
      </c>
      <c r="BB10" s="63">
        <v>104069</v>
      </c>
      <c r="BC10" s="63">
        <v>105424</v>
      </c>
      <c r="BD10" s="63">
        <v>103019</v>
      </c>
      <c r="BE10" s="63">
        <v>104761</v>
      </c>
      <c r="BF10" s="64">
        <v>106185</v>
      </c>
      <c r="BG10" s="64">
        <v>105443</v>
      </c>
      <c r="BH10" s="64">
        <v>101945</v>
      </c>
      <c r="BI10" s="64">
        <v>100783</v>
      </c>
      <c r="BJ10" s="64">
        <v>105334</v>
      </c>
      <c r="BK10" s="64">
        <v>107635</v>
      </c>
      <c r="BL10" s="64">
        <v>108153</v>
      </c>
      <c r="BM10" s="64">
        <v>111214</v>
      </c>
      <c r="BN10" s="64">
        <v>113566</v>
      </c>
      <c r="BO10" s="64">
        <v>111307</v>
      </c>
      <c r="BP10" s="64">
        <v>113814</v>
      </c>
      <c r="BQ10" s="64">
        <v>114655</v>
      </c>
      <c r="BR10" s="64">
        <v>118299</v>
      </c>
      <c r="BS10" s="64">
        <v>118572</v>
      </c>
      <c r="BT10" s="30">
        <v>120788</v>
      </c>
      <c r="BU10" s="30">
        <v>120941</v>
      </c>
      <c r="BV10" s="30">
        <v>125091</v>
      </c>
      <c r="BW10" s="30">
        <v>123200</v>
      </c>
      <c r="BX10" s="30">
        <v>127138</v>
      </c>
      <c r="BY10" s="30">
        <v>127546</v>
      </c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</row>
    <row r="11" spans="1:94" s="5" customFormat="1" ht="15.75" x14ac:dyDescent="0.25">
      <c r="A11" s="65" t="s">
        <v>69</v>
      </c>
      <c r="B11" s="62"/>
      <c r="C11" s="62"/>
      <c r="D11" s="67">
        <v>3410</v>
      </c>
      <c r="E11" s="67">
        <v>3578</v>
      </c>
      <c r="F11" s="67">
        <v>3602</v>
      </c>
      <c r="G11" s="67">
        <v>3682</v>
      </c>
      <c r="H11" s="67">
        <v>3591</v>
      </c>
      <c r="I11" s="67">
        <v>3682</v>
      </c>
      <c r="J11" s="67">
        <v>3680</v>
      </c>
      <c r="K11" s="67">
        <v>3697</v>
      </c>
      <c r="L11" s="67">
        <v>3750</v>
      </c>
      <c r="M11" s="67">
        <v>3800</v>
      </c>
      <c r="N11" s="67">
        <v>3911</v>
      </c>
      <c r="O11" s="67">
        <v>3939</v>
      </c>
      <c r="P11" s="67">
        <f>+P12-P10</f>
        <v>4038</v>
      </c>
      <c r="Q11" s="67">
        <f t="shared" ref="Q11:AJ11" si="0">+Q12-Q10</f>
        <v>4039</v>
      </c>
      <c r="R11" s="67">
        <f t="shared" si="0"/>
        <v>3933</v>
      </c>
      <c r="S11" s="67">
        <f t="shared" si="0"/>
        <v>4155</v>
      </c>
      <c r="T11" s="67">
        <f t="shared" si="0"/>
        <v>4253</v>
      </c>
      <c r="U11" s="67">
        <f t="shared" si="0"/>
        <v>4303</v>
      </c>
      <c r="V11" s="67">
        <f t="shared" si="0"/>
        <v>4460</v>
      </c>
      <c r="W11" s="67">
        <f t="shared" si="0"/>
        <v>4530</v>
      </c>
      <c r="X11" s="67">
        <f t="shared" si="0"/>
        <v>4664</v>
      </c>
      <c r="Y11" s="67">
        <f t="shared" si="0"/>
        <v>4805</v>
      </c>
      <c r="Z11" s="67">
        <f t="shared" si="0"/>
        <v>5227</v>
      </c>
      <c r="AA11" s="67">
        <f t="shared" si="0"/>
        <v>5560</v>
      </c>
      <c r="AB11" s="67">
        <f t="shared" si="0"/>
        <v>5671</v>
      </c>
      <c r="AC11" s="67">
        <f t="shared" si="0"/>
        <v>6064</v>
      </c>
      <c r="AD11" s="67">
        <f t="shared" si="0"/>
        <v>6250</v>
      </c>
      <c r="AE11" s="67">
        <f t="shared" si="0"/>
        <v>6490</v>
      </c>
      <c r="AF11" s="67">
        <f t="shared" si="0"/>
        <v>6674</v>
      </c>
      <c r="AG11" s="67">
        <f t="shared" si="0"/>
        <v>6967</v>
      </c>
      <c r="AH11" s="67">
        <f t="shared" si="0"/>
        <v>7055</v>
      </c>
      <c r="AI11" s="67">
        <f t="shared" si="0"/>
        <v>7417</v>
      </c>
      <c r="AJ11" s="67">
        <f t="shared" si="0"/>
        <v>7407</v>
      </c>
      <c r="AK11" s="67">
        <v>7742</v>
      </c>
      <c r="AL11" s="67">
        <v>7865</v>
      </c>
      <c r="AM11" s="68">
        <v>9016</v>
      </c>
      <c r="AN11" s="68">
        <v>8788</v>
      </c>
      <c r="AO11" s="68">
        <v>8980</v>
      </c>
      <c r="AP11" s="68">
        <v>9094</v>
      </c>
      <c r="AQ11" s="68">
        <v>8841</v>
      </c>
      <c r="AR11" s="68">
        <v>8994</v>
      </c>
      <c r="AS11" s="68">
        <v>8871</v>
      </c>
      <c r="AT11" s="68">
        <v>9453</v>
      </c>
      <c r="AU11" s="68">
        <v>9540</v>
      </c>
      <c r="AV11" s="68">
        <v>9569</v>
      </c>
      <c r="AW11" s="68">
        <v>10186</v>
      </c>
      <c r="AX11" s="68">
        <v>10804</v>
      </c>
      <c r="AY11" s="68">
        <v>11541</v>
      </c>
      <c r="AZ11" s="68">
        <f>+AZ12-AZ10</f>
        <v>11203</v>
      </c>
      <c r="BA11" s="68">
        <f t="shared" ref="BA11:BC11" si="1">+BA12-BA10</f>
        <v>11591</v>
      </c>
      <c r="BB11" s="68">
        <f t="shared" si="1"/>
        <v>11804</v>
      </c>
      <c r="BC11" s="68">
        <f t="shared" si="1"/>
        <v>11860</v>
      </c>
      <c r="BD11" s="68">
        <v>11818</v>
      </c>
      <c r="BE11" s="68">
        <v>12053</v>
      </c>
      <c r="BF11" s="68">
        <v>12260</v>
      </c>
      <c r="BG11" s="68">
        <v>12307</v>
      </c>
      <c r="BH11" s="68">
        <v>12259</v>
      </c>
      <c r="BI11" s="68">
        <v>12686</v>
      </c>
      <c r="BJ11" s="68">
        <v>13198</v>
      </c>
      <c r="BK11" s="68">
        <v>13588</v>
      </c>
      <c r="BL11" s="68">
        <v>13742</v>
      </c>
      <c r="BM11" s="68">
        <v>14196</v>
      </c>
      <c r="BN11" s="68">
        <v>14455</v>
      </c>
      <c r="BO11" s="68">
        <v>14343</v>
      </c>
      <c r="BP11" s="68">
        <v>14743</v>
      </c>
      <c r="BQ11" s="68">
        <f>+BQ12-BQ10</f>
        <v>15061</v>
      </c>
      <c r="BR11" s="68">
        <v>15321</v>
      </c>
      <c r="BS11" s="68">
        <v>15363</v>
      </c>
      <c r="BT11" s="32">
        <v>15620</v>
      </c>
      <c r="BU11" s="32">
        <v>15626</v>
      </c>
      <c r="BV11" s="32">
        <v>16243</v>
      </c>
      <c r="BW11" s="32">
        <v>17220</v>
      </c>
      <c r="BX11" s="32">
        <f>BX12-BX10</f>
        <v>17250</v>
      </c>
      <c r="BY11" s="32">
        <v>17077</v>
      </c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</row>
    <row r="12" spans="1:94" s="5" customFormat="1" ht="15.75" x14ac:dyDescent="0.25">
      <c r="A12" s="65" t="s">
        <v>70</v>
      </c>
      <c r="B12" s="62"/>
      <c r="C12" s="62"/>
      <c r="D12" s="62">
        <v>89617</v>
      </c>
      <c r="E12" s="62">
        <v>91557</v>
      </c>
      <c r="F12" s="62">
        <v>93013</v>
      </c>
      <c r="G12" s="62">
        <v>94856</v>
      </c>
      <c r="H12" s="62">
        <v>92213</v>
      </c>
      <c r="I12" s="62">
        <v>93858</v>
      </c>
      <c r="J12" s="62">
        <v>94238</v>
      </c>
      <c r="K12" s="62">
        <v>93905</v>
      </c>
      <c r="L12" s="62">
        <v>94529</v>
      </c>
      <c r="M12" s="62">
        <v>94818</v>
      </c>
      <c r="N12" s="62">
        <v>96878</v>
      </c>
      <c r="O12" s="62">
        <v>97100</v>
      </c>
      <c r="P12" s="62">
        <v>98116</v>
      </c>
      <c r="Q12" s="62">
        <v>94435</v>
      </c>
      <c r="R12" s="62">
        <v>85834</v>
      </c>
      <c r="S12" s="62">
        <v>90917</v>
      </c>
      <c r="T12" s="62">
        <v>92904</v>
      </c>
      <c r="U12" s="62">
        <v>93836</v>
      </c>
      <c r="V12" s="62">
        <v>96633</v>
      </c>
      <c r="W12" s="62">
        <v>98046</v>
      </c>
      <c r="X12" s="62">
        <v>97538</v>
      </c>
      <c r="Y12" s="62">
        <v>95809</v>
      </c>
      <c r="Z12" s="62">
        <v>101456</v>
      </c>
      <c r="AA12" s="62">
        <v>103273</v>
      </c>
      <c r="AB12" s="62">
        <v>102989</v>
      </c>
      <c r="AC12" s="62">
        <v>105033</v>
      </c>
      <c r="AD12" s="62">
        <v>106995</v>
      </c>
      <c r="AE12" s="62">
        <v>108653</v>
      </c>
      <c r="AF12" s="62">
        <v>109677</v>
      </c>
      <c r="AG12" s="62">
        <v>112185</v>
      </c>
      <c r="AH12" s="62">
        <v>113513</v>
      </c>
      <c r="AI12" s="62">
        <v>116307</v>
      </c>
      <c r="AJ12" s="62">
        <v>113958</v>
      </c>
      <c r="AK12" s="62">
        <v>116498</v>
      </c>
      <c r="AL12" s="62">
        <v>116497</v>
      </c>
      <c r="AM12" s="64">
        <v>119557</v>
      </c>
      <c r="AN12" s="66">
        <v>116842</v>
      </c>
      <c r="AO12" s="66">
        <f>+AO10+AO11</f>
        <v>115548</v>
      </c>
      <c r="AP12" s="66">
        <v>116281</v>
      </c>
      <c r="AQ12" s="66">
        <v>111634</v>
      </c>
      <c r="AR12" s="66">
        <v>111092</v>
      </c>
      <c r="AS12" s="66">
        <v>105474</v>
      </c>
      <c r="AT12" s="66">
        <v>110419</v>
      </c>
      <c r="AU12" s="66">
        <v>108579</v>
      </c>
      <c r="AV12" s="66">
        <v>105029</v>
      </c>
      <c r="AW12" s="66">
        <v>108343</v>
      </c>
      <c r="AX12" s="66">
        <v>113690</v>
      </c>
      <c r="AY12" s="64">
        <v>110816</v>
      </c>
      <c r="AZ12" s="64">
        <v>115390</v>
      </c>
      <c r="BA12" s="64">
        <v>114970</v>
      </c>
      <c r="BB12" s="64">
        <v>115873</v>
      </c>
      <c r="BC12" s="64">
        <v>117284</v>
      </c>
      <c r="BD12" s="64">
        <v>114837</v>
      </c>
      <c r="BE12" s="64">
        <v>116814</v>
      </c>
      <c r="BF12" s="64">
        <v>118445</v>
      </c>
      <c r="BG12" s="64">
        <v>117750</v>
      </c>
      <c r="BH12" s="64">
        <v>114204</v>
      </c>
      <c r="BI12" s="64">
        <v>113469</v>
      </c>
      <c r="BJ12" s="64">
        <v>118532</v>
      </c>
      <c r="BK12" s="64">
        <f>+BK10+BK11</f>
        <v>121223</v>
      </c>
      <c r="BL12" s="64">
        <v>121895</v>
      </c>
      <c r="BM12" s="64">
        <v>125410</v>
      </c>
      <c r="BN12" s="64">
        <v>128021</v>
      </c>
      <c r="BO12" s="64">
        <v>125650</v>
      </c>
      <c r="BP12" s="64">
        <v>128557</v>
      </c>
      <c r="BQ12" s="64">
        <v>129716</v>
      </c>
      <c r="BR12" s="64">
        <v>133620</v>
      </c>
      <c r="BS12" s="64">
        <v>133935</v>
      </c>
      <c r="BT12" s="30">
        <v>136408</v>
      </c>
      <c r="BU12" s="30">
        <v>136567</v>
      </c>
      <c r="BV12" s="30">
        <v>141334</v>
      </c>
      <c r="BW12" s="30">
        <v>140420</v>
      </c>
      <c r="BX12" s="30">
        <v>144388</v>
      </c>
      <c r="BY12" s="30">
        <f>+BY10+BY11</f>
        <v>144623</v>
      </c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</row>
    <row r="13" spans="1:94" s="5" customFormat="1" ht="15.75" x14ac:dyDescent="0.25">
      <c r="A13" s="69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70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0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102"/>
      <c r="BU13" s="102"/>
      <c r="BV13" s="102"/>
      <c r="BW13" s="102"/>
      <c r="BX13" s="102"/>
      <c r="BY13" s="102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</row>
    <row r="14" spans="1:94" s="5" customFormat="1" ht="18" x14ac:dyDescent="0.25">
      <c r="A14" s="61" t="s">
        <v>71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4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30"/>
      <c r="BU14" s="30"/>
      <c r="BV14" s="30"/>
      <c r="BW14" s="30"/>
      <c r="BX14" s="30"/>
      <c r="BY14" s="30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</row>
    <row r="15" spans="1:94" s="5" customFormat="1" ht="15.75" x14ac:dyDescent="0.25">
      <c r="A15" s="65" t="s">
        <v>68</v>
      </c>
      <c r="B15" s="62"/>
      <c r="C15" s="62"/>
      <c r="D15" s="62">
        <v>5268</v>
      </c>
      <c r="E15" s="62">
        <v>5343</v>
      </c>
      <c r="F15" s="62">
        <v>5426</v>
      </c>
      <c r="G15" s="62">
        <v>5499</v>
      </c>
      <c r="H15" s="62">
        <v>5368</v>
      </c>
      <c r="I15" s="62">
        <v>5396</v>
      </c>
      <c r="J15" s="62">
        <v>5383</v>
      </c>
      <c r="K15" s="62">
        <v>5345</v>
      </c>
      <c r="L15" s="62">
        <v>5365</v>
      </c>
      <c r="M15" s="62">
        <v>5368</v>
      </c>
      <c r="N15" s="62">
        <v>5456</v>
      </c>
      <c r="O15" s="62">
        <v>5391</v>
      </c>
      <c r="P15" s="62">
        <v>5424</v>
      </c>
      <c r="Q15" s="62">
        <v>5202</v>
      </c>
      <c r="R15" s="62">
        <v>4698</v>
      </c>
      <c r="S15" s="62">
        <v>4925</v>
      </c>
      <c r="T15" s="62">
        <v>5012</v>
      </c>
      <c r="U15" s="62">
        <v>5041</v>
      </c>
      <c r="V15" s="62">
        <v>5138</v>
      </c>
      <c r="W15" s="62">
        <v>5166</v>
      </c>
      <c r="X15" s="62">
        <v>5139</v>
      </c>
      <c r="Y15" s="62">
        <v>5033</v>
      </c>
      <c r="Z15" s="62">
        <v>5292</v>
      </c>
      <c r="AA15" s="62">
        <v>5320</v>
      </c>
      <c r="AB15" s="62">
        <v>5263</v>
      </c>
      <c r="AC15" s="62">
        <v>5295</v>
      </c>
      <c r="AD15" s="62">
        <v>5308</v>
      </c>
      <c r="AE15" s="62">
        <v>5376</v>
      </c>
      <c r="AF15" s="62">
        <v>5388</v>
      </c>
      <c r="AG15" s="62">
        <v>5485</v>
      </c>
      <c r="AH15" s="62">
        <v>5536</v>
      </c>
      <c r="AI15" s="62">
        <v>5654</v>
      </c>
      <c r="AJ15" s="62">
        <v>5503</v>
      </c>
      <c r="AK15" s="62">
        <v>5604</v>
      </c>
      <c r="AL15" s="62">
        <v>5566</v>
      </c>
      <c r="AM15" s="64">
        <v>5629</v>
      </c>
      <c r="AN15" s="66">
        <v>5366</v>
      </c>
      <c r="AO15" s="66">
        <v>5264</v>
      </c>
      <c r="AP15" s="66">
        <v>5201</v>
      </c>
      <c r="AQ15" s="66">
        <v>5018</v>
      </c>
      <c r="AR15" s="66">
        <v>4912</v>
      </c>
      <c r="AS15" s="66">
        <v>4635</v>
      </c>
      <c r="AT15" s="66">
        <v>4846</v>
      </c>
      <c r="AU15" s="66">
        <v>4746</v>
      </c>
      <c r="AV15" s="66">
        <v>4575</v>
      </c>
      <c r="AW15" s="66">
        <v>4660</v>
      </c>
      <c r="AX15" s="66">
        <v>4796</v>
      </c>
      <c r="AY15" s="64">
        <v>4622</v>
      </c>
      <c r="AZ15" s="64">
        <v>4771</v>
      </c>
      <c r="BA15" s="64">
        <v>4754</v>
      </c>
      <c r="BB15" s="64">
        <v>4834</v>
      </c>
      <c r="BC15" s="64">
        <v>4894</v>
      </c>
      <c r="BD15" s="64">
        <v>4823</v>
      </c>
      <c r="BE15" s="64">
        <v>4901</v>
      </c>
      <c r="BF15" s="64">
        <v>4972</v>
      </c>
      <c r="BG15" s="64">
        <v>4975</v>
      </c>
      <c r="BH15" s="64">
        <v>4856</v>
      </c>
      <c r="BI15" s="64">
        <v>4819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25"/>
      <c r="BU15" s="25"/>
      <c r="BV15" s="25"/>
      <c r="BW15" s="25"/>
      <c r="BX15" s="25"/>
      <c r="BY15" s="25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</row>
    <row r="16" spans="1:94" s="5" customFormat="1" ht="15.75" x14ac:dyDescent="0.25">
      <c r="A16" s="65" t="s">
        <v>69</v>
      </c>
      <c r="B16" s="62"/>
      <c r="C16" s="62"/>
      <c r="D16" s="67">
        <v>21278</v>
      </c>
      <c r="E16" s="67">
        <v>21505</v>
      </c>
      <c r="F16" s="67">
        <v>21638</v>
      </c>
      <c r="G16" s="67">
        <v>21957</v>
      </c>
      <c r="H16" s="67">
        <v>21448</v>
      </c>
      <c r="I16" s="67">
        <v>21785</v>
      </c>
      <c r="J16" s="67">
        <v>21870</v>
      </c>
      <c r="K16" s="67">
        <v>21817</v>
      </c>
      <c r="L16" s="67">
        <v>21811</v>
      </c>
      <c r="M16" s="67">
        <v>21726</v>
      </c>
      <c r="N16" s="67">
        <v>22219</v>
      </c>
      <c r="O16" s="67">
        <v>22337</v>
      </c>
      <c r="P16" s="67">
        <f>+P17-P15</f>
        <v>22517</v>
      </c>
      <c r="Q16" s="67">
        <f t="shared" ref="Q16:AJ16" si="2">+Q17-Q15</f>
        <v>21640</v>
      </c>
      <c r="R16" s="67">
        <f t="shared" si="2"/>
        <v>19674</v>
      </c>
      <c r="S16" s="67">
        <f t="shared" si="2"/>
        <v>20955</v>
      </c>
      <c r="T16" s="67">
        <f t="shared" si="2"/>
        <v>21399</v>
      </c>
      <c r="U16" s="67">
        <f t="shared" si="2"/>
        <v>21596</v>
      </c>
      <c r="V16" s="67">
        <f t="shared" si="2"/>
        <v>22054</v>
      </c>
      <c r="W16" s="67">
        <f t="shared" si="2"/>
        <v>22453</v>
      </c>
      <c r="X16" s="67">
        <f t="shared" si="2"/>
        <v>22345</v>
      </c>
      <c r="Y16" s="67">
        <f t="shared" si="2"/>
        <v>21980</v>
      </c>
      <c r="Z16" s="67">
        <f t="shared" si="2"/>
        <v>23453</v>
      </c>
      <c r="AA16" s="67">
        <f t="shared" si="2"/>
        <v>23998</v>
      </c>
      <c r="AB16" s="67">
        <f t="shared" si="2"/>
        <v>23762</v>
      </c>
      <c r="AC16" s="67">
        <f t="shared" si="2"/>
        <v>24239</v>
      </c>
      <c r="AD16" s="67">
        <f t="shared" si="2"/>
        <v>24583</v>
      </c>
      <c r="AE16" s="67">
        <f t="shared" si="2"/>
        <v>25011</v>
      </c>
      <c r="AF16" s="67">
        <f t="shared" si="2"/>
        <v>25198</v>
      </c>
      <c r="AG16" s="67">
        <f t="shared" si="2"/>
        <v>25686</v>
      </c>
      <c r="AH16" s="67">
        <f t="shared" si="2"/>
        <v>26016</v>
      </c>
      <c r="AI16" s="67">
        <f t="shared" si="2"/>
        <v>26619</v>
      </c>
      <c r="AJ16" s="67">
        <f t="shared" si="2"/>
        <v>26012</v>
      </c>
      <c r="AK16" s="67">
        <v>26747</v>
      </c>
      <c r="AL16" s="67">
        <v>26790</v>
      </c>
      <c r="AM16" s="68">
        <v>27448</v>
      </c>
      <c r="AN16" s="68">
        <v>26654</v>
      </c>
      <c r="AO16" s="68">
        <v>26378</v>
      </c>
      <c r="AP16" s="68">
        <v>26533</v>
      </c>
      <c r="AQ16" s="68">
        <v>25454</v>
      </c>
      <c r="AR16" s="68">
        <v>25318</v>
      </c>
      <c r="AS16" s="68">
        <v>24057</v>
      </c>
      <c r="AT16" s="68">
        <v>25053</v>
      </c>
      <c r="AU16" s="68">
        <v>24604</v>
      </c>
      <c r="AV16" s="68">
        <v>23711</v>
      </c>
      <c r="AW16" s="68">
        <v>24560</v>
      </c>
      <c r="AX16" s="68">
        <v>25648</v>
      </c>
      <c r="AY16" s="68">
        <v>24925</v>
      </c>
      <c r="AZ16" s="68">
        <v>26020</v>
      </c>
      <c r="BA16" s="68">
        <v>25862</v>
      </c>
      <c r="BB16" s="68">
        <v>26092</v>
      </c>
      <c r="BC16" s="68">
        <v>26275</v>
      </c>
      <c r="BD16" s="68">
        <v>25721</v>
      </c>
      <c r="BE16" s="68">
        <v>26094</v>
      </c>
      <c r="BF16" s="68">
        <v>26412</v>
      </c>
      <c r="BG16" s="68">
        <v>26309</v>
      </c>
      <c r="BH16" s="68">
        <v>25441</v>
      </c>
      <c r="BI16" s="68">
        <v>25411</v>
      </c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26"/>
      <c r="BU16" s="26"/>
      <c r="BV16" s="26"/>
      <c r="BW16" s="26"/>
      <c r="BX16" s="26"/>
      <c r="BY16" s="2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</row>
    <row r="17" spans="1:94" s="5" customFormat="1" ht="15.75" x14ac:dyDescent="0.25">
      <c r="A17" s="65" t="s">
        <v>70</v>
      </c>
      <c r="B17" s="62"/>
      <c r="C17" s="62"/>
      <c r="D17" s="62">
        <v>26546</v>
      </c>
      <c r="E17" s="62">
        <v>26848</v>
      </c>
      <c r="F17" s="62">
        <v>27064</v>
      </c>
      <c r="G17" s="62">
        <v>27456</v>
      </c>
      <c r="H17" s="62">
        <v>26816</v>
      </c>
      <c r="I17" s="62">
        <v>27181</v>
      </c>
      <c r="J17" s="62">
        <v>27253</v>
      </c>
      <c r="K17" s="62">
        <v>27162</v>
      </c>
      <c r="L17" s="62">
        <v>27176</v>
      </c>
      <c r="M17" s="62">
        <v>27094</v>
      </c>
      <c r="N17" s="62">
        <v>27675</v>
      </c>
      <c r="O17" s="62">
        <v>27728</v>
      </c>
      <c r="P17" s="62">
        <v>27941</v>
      </c>
      <c r="Q17" s="62">
        <v>26842</v>
      </c>
      <c r="R17" s="62">
        <v>24372</v>
      </c>
      <c r="S17" s="62">
        <v>25880</v>
      </c>
      <c r="T17" s="62">
        <v>26411</v>
      </c>
      <c r="U17" s="62">
        <v>26637</v>
      </c>
      <c r="V17" s="62">
        <v>27192</v>
      </c>
      <c r="W17" s="62">
        <v>27619</v>
      </c>
      <c r="X17" s="62">
        <v>27484</v>
      </c>
      <c r="Y17" s="62">
        <v>27013</v>
      </c>
      <c r="Z17" s="62">
        <v>28745</v>
      </c>
      <c r="AA17" s="62">
        <v>29318</v>
      </c>
      <c r="AB17" s="62">
        <v>29025</v>
      </c>
      <c r="AC17" s="62">
        <v>29534</v>
      </c>
      <c r="AD17" s="62">
        <v>29891</v>
      </c>
      <c r="AE17" s="62">
        <v>30387</v>
      </c>
      <c r="AF17" s="62">
        <v>30586</v>
      </c>
      <c r="AG17" s="62">
        <v>31171</v>
      </c>
      <c r="AH17" s="62">
        <v>31552</v>
      </c>
      <c r="AI17" s="66">
        <v>32273</v>
      </c>
      <c r="AJ17" s="62">
        <v>31515</v>
      </c>
      <c r="AK17" s="62">
        <v>32351</v>
      </c>
      <c r="AL17" s="62">
        <v>32356</v>
      </c>
      <c r="AM17" s="64">
        <v>33077</v>
      </c>
      <c r="AN17" s="66">
        <v>32020</v>
      </c>
      <c r="AO17" s="66">
        <v>31642</v>
      </c>
      <c r="AP17" s="66">
        <v>31734</v>
      </c>
      <c r="AQ17" s="66">
        <v>30472</v>
      </c>
      <c r="AR17" s="66">
        <v>30230</v>
      </c>
      <c r="AS17" s="66">
        <v>28692</v>
      </c>
      <c r="AT17" s="66">
        <v>29899</v>
      </c>
      <c r="AU17" s="66">
        <v>29350</v>
      </c>
      <c r="AV17" s="66">
        <v>28286</v>
      </c>
      <c r="AW17" s="66">
        <v>29220</v>
      </c>
      <c r="AX17" s="66">
        <v>30444</v>
      </c>
      <c r="AY17" s="64">
        <v>29547</v>
      </c>
      <c r="AZ17" s="64">
        <v>30791</v>
      </c>
      <c r="BA17" s="64">
        <v>30616</v>
      </c>
      <c r="BB17" s="64">
        <v>30926</v>
      </c>
      <c r="BC17" s="64">
        <v>31169</v>
      </c>
      <c r="BD17" s="64">
        <v>30544</v>
      </c>
      <c r="BE17" s="64">
        <v>30995</v>
      </c>
      <c r="BF17" s="64">
        <v>31384</v>
      </c>
      <c r="BG17" s="64">
        <v>31284</v>
      </c>
      <c r="BH17" s="64">
        <v>30297</v>
      </c>
      <c r="BI17" s="64">
        <v>30230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25"/>
      <c r="BU17" s="25"/>
      <c r="BV17" s="25"/>
      <c r="BW17" s="25"/>
      <c r="BX17" s="25"/>
      <c r="BY17" s="25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</row>
    <row r="18" spans="1:94" s="5" customFormat="1" ht="15.75" x14ac:dyDescent="0.25">
      <c r="A18" s="69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6"/>
      <c r="AJ18" s="62"/>
      <c r="AK18" s="62"/>
      <c r="AL18" s="62"/>
      <c r="AM18" s="63"/>
      <c r="AN18" s="62"/>
      <c r="AO18" s="62"/>
      <c r="AP18" s="62"/>
      <c r="AQ18" s="62"/>
      <c r="AR18" s="62"/>
      <c r="AS18" s="62"/>
      <c r="AT18" s="62"/>
      <c r="AU18" s="66"/>
      <c r="AV18" s="66"/>
      <c r="AW18" s="66"/>
      <c r="AX18" s="66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30"/>
      <c r="BU18" s="30"/>
      <c r="BV18" s="30"/>
      <c r="BW18" s="30"/>
      <c r="BX18" s="30"/>
      <c r="BY18" s="30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</row>
    <row r="19" spans="1:94" s="5" customFormat="1" ht="15.75" x14ac:dyDescent="0.25">
      <c r="A19" s="61" t="s">
        <v>32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6"/>
      <c r="AJ19" s="62"/>
      <c r="AK19" s="62"/>
      <c r="AL19" s="62"/>
      <c r="AM19" s="64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30"/>
      <c r="BU19" s="30"/>
      <c r="BV19" s="30"/>
      <c r="BW19" s="30"/>
      <c r="BX19" s="30"/>
      <c r="BY19" s="30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</row>
    <row r="20" spans="1:94" s="5" customFormat="1" ht="15.75" x14ac:dyDescent="0.25">
      <c r="A20" s="65" t="s">
        <v>68</v>
      </c>
      <c r="B20" s="62"/>
      <c r="C20" s="62"/>
      <c r="D20" s="62">
        <v>91475</v>
      </c>
      <c r="E20" s="62">
        <v>93322</v>
      </c>
      <c r="F20" s="62">
        <v>94837</v>
      </c>
      <c r="G20" s="62">
        <v>96673</v>
      </c>
      <c r="H20" s="62">
        <v>93990</v>
      </c>
      <c r="I20" s="62">
        <v>95572</v>
      </c>
      <c r="J20" s="62">
        <v>95941</v>
      </c>
      <c r="K20" s="62">
        <v>95553</v>
      </c>
      <c r="L20" s="62">
        <v>96144</v>
      </c>
      <c r="M20" s="62">
        <v>96386</v>
      </c>
      <c r="N20" s="62">
        <v>98423</v>
      </c>
      <c r="O20" s="62">
        <v>98552</v>
      </c>
      <c r="P20" s="62">
        <f>+P10+P15</f>
        <v>99502</v>
      </c>
      <c r="Q20" s="62">
        <f t="shared" ref="Q20:AJ20" si="3">+Q10+Q15</f>
        <v>95598</v>
      </c>
      <c r="R20" s="62">
        <f t="shared" si="3"/>
        <v>86599</v>
      </c>
      <c r="S20" s="62">
        <f t="shared" si="3"/>
        <v>91687</v>
      </c>
      <c r="T20" s="62">
        <f t="shared" si="3"/>
        <v>93663</v>
      </c>
      <c r="U20" s="62">
        <f t="shared" si="3"/>
        <v>94574</v>
      </c>
      <c r="V20" s="62">
        <f t="shared" si="3"/>
        <v>97311</v>
      </c>
      <c r="W20" s="62">
        <f t="shared" si="3"/>
        <v>98682</v>
      </c>
      <c r="X20" s="62">
        <f t="shared" si="3"/>
        <v>98013</v>
      </c>
      <c r="Y20" s="62">
        <f t="shared" si="3"/>
        <v>96037</v>
      </c>
      <c r="Z20" s="62">
        <f t="shared" si="3"/>
        <v>101521</v>
      </c>
      <c r="AA20" s="62">
        <f t="shared" si="3"/>
        <v>103033</v>
      </c>
      <c r="AB20" s="62">
        <f t="shared" si="3"/>
        <v>102581</v>
      </c>
      <c r="AC20" s="62">
        <f t="shared" si="3"/>
        <v>104264</v>
      </c>
      <c r="AD20" s="62">
        <f t="shared" si="3"/>
        <v>106053</v>
      </c>
      <c r="AE20" s="62">
        <f t="shared" si="3"/>
        <v>107539</v>
      </c>
      <c r="AF20" s="62">
        <f t="shared" si="3"/>
        <v>108391</v>
      </c>
      <c r="AG20" s="62">
        <f t="shared" si="3"/>
        <v>110703</v>
      </c>
      <c r="AH20" s="62">
        <f t="shared" si="3"/>
        <v>111994</v>
      </c>
      <c r="AI20" s="62">
        <f t="shared" si="3"/>
        <v>114544</v>
      </c>
      <c r="AJ20" s="62">
        <f t="shared" si="3"/>
        <v>112054</v>
      </c>
      <c r="AK20" s="62">
        <v>114360</v>
      </c>
      <c r="AL20" s="62">
        <v>114198</v>
      </c>
      <c r="AM20" s="64">
        <f>+AM10+AM15</f>
        <v>116170</v>
      </c>
      <c r="AN20" s="66">
        <f>+AN10+AN15</f>
        <v>113420</v>
      </c>
      <c r="AO20" s="66">
        <f>+AO10+AO15</f>
        <v>111832</v>
      </c>
      <c r="AP20" s="66">
        <f>+AP10+AP15</f>
        <v>112388</v>
      </c>
      <c r="AQ20" s="66">
        <f>+AQ10+AQ15</f>
        <v>107811</v>
      </c>
      <c r="AR20" s="66">
        <v>107010</v>
      </c>
      <c r="AS20" s="66">
        <v>101238</v>
      </c>
      <c r="AT20" s="66">
        <v>105812</v>
      </c>
      <c r="AU20" s="66">
        <v>103785</v>
      </c>
      <c r="AV20" s="66">
        <v>100035</v>
      </c>
      <c r="AW20" s="66">
        <v>102817</v>
      </c>
      <c r="AX20" s="66">
        <v>107682</v>
      </c>
      <c r="AY20" s="64">
        <v>103897</v>
      </c>
      <c r="AZ20" s="64">
        <f>+AZ10+AZ15</f>
        <v>108958</v>
      </c>
      <c r="BA20" s="64">
        <f t="shared" ref="BA20:BB20" si="4">+BA10+BA15</f>
        <v>108133</v>
      </c>
      <c r="BB20" s="64">
        <f t="shared" si="4"/>
        <v>108903</v>
      </c>
      <c r="BC20" s="64">
        <v>110318</v>
      </c>
      <c r="BD20" s="64">
        <v>107842</v>
      </c>
      <c r="BE20" s="64">
        <f>+BE10+BE15</f>
        <v>109662</v>
      </c>
      <c r="BF20" s="64">
        <v>111157</v>
      </c>
      <c r="BG20" s="64">
        <v>110418</v>
      </c>
      <c r="BH20" s="64">
        <f>+BH10+BH15</f>
        <v>106801</v>
      </c>
      <c r="BI20" s="64">
        <f>+BI10+BI15</f>
        <v>105602</v>
      </c>
      <c r="BJ20" s="64">
        <f>+BJ10+BJ15</f>
        <v>105334</v>
      </c>
      <c r="BK20" s="64">
        <v>107635</v>
      </c>
      <c r="BL20" s="64">
        <v>108153</v>
      </c>
      <c r="BM20" s="64">
        <v>111214</v>
      </c>
      <c r="BN20" s="64">
        <v>113566</v>
      </c>
      <c r="BO20" s="64">
        <v>111307</v>
      </c>
      <c r="BP20" s="64">
        <v>113814</v>
      </c>
      <c r="BQ20" s="64">
        <v>114655</v>
      </c>
      <c r="BR20" s="64">
        <v>118299</v>
      </c>
      <c r="BS20" s="64">
        <v>118572</v>
      </c>
      <c r="BT20" s="30">
        <v>120788</v>
      </c>
      <c r="BU20" s="30">
        <v>120941</v>
      </c>
      <c r="BV20" s="30">
        <v>125091</v>
      </c>
      <c r="BW20" s="30">
        <v>123200</v>
      </c>
      <c r="BX20" s="30">
        <v>127138</v>
      </c>
      <c r="BY20" s="30">
        <v>127546</v>
      </c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</row>
    <row r="21" spans="1:94" s="5" customFormat="1" ht="15.75" x14ac:dyDescent="0.25">
      <c r="A21" s="65" t="s">
        <v>69</v>
      </c>
      <c r="B21" s="62"/>
      <c r="C21" s="62"/>
      <c r="D21" s="67">
        <v>24680</v>
      </c>
      <c r="E21" s="67">
        <v>25075</v>
      </c>
      <c r="F21" s="67">
        <v>25232</v>
      </c>
      <c r="G21" s="67">
        <v>25632</v>
      </c>
      <c r="H21" s="67">
        <v>25031</v>
      </c>
      <c r="I21" s="67">
        <v>25459</v>
      </c>
      <c r="J21" s="67">
        <v>25542</v>
      </c>
      <c r="K21" s="67">
        <v>25506</v>
      </c>
      <c r="L21" s="67">
        <v>25553</v>
      </c>
      <c r="M21" s="67">
        <v>25519</v>
      </c>
      <c r="N21" s="67">
        <v>26122</v>
      </c>
      <c r="O21" s="67">
        <v>26268</v>
      </c>
      <c r="P21" s="67">
        <v>26548</v>
      </c>
      <c r="Q21" s="67">
        <v>25672</v>
      </c>
      <c r="R21" s="67">
        <v>23600</v>
      </c>
      <c r="S21" s="67">
        <v>25104</v>
      </c>
      <c r="T21" s="67">
        <v>25646</v>
      </c>
      <c r="U21" s="67">
        <v>25893</v>
      </c>
      <c r="V21" s="67">
        <v>26507</v>
      </c>
      <c r="W21" s="67">
        <v>26976</v>
      </c>
      <c r="X21" s="67">
        <v>27002</v>
      </c>
      <c r="Y21" s="67">
        <v>26778</v>
      </c>
      <c r="Z21" s="67">
        <v>28672</v>
      </c>
      <c r="AA21" s="67">
        <v>29550</v>
      </c>
      <c r="AB21" s="67">
        <v>29423</v>
      </c>
      <c r="AC21" s="67">
        <v>30293</v>
      </c>
      <c r="AD21" s="67">
        <v>30823</v>
      </c>
      <c r="AE21" s="67">
        <v>31490</v>
      </c>
      <c r="AF21" s="67">
        <v>31862</v>
      </c>
      <c r="AG21" s="67">
        <v>32642</v>
      </c>
      <c r="AH21" s="67">
        <v>33060</v>
      </c>
      <c r="AI21" s="68">
        <v>34025</v>
      </c>
      <c r="AJ21" s="67">
        <v>33408</v>
      </c>
      <c r="AK21" s="67">
        <v>34478</v>
      </c>
      <c r="AL21" s="67">
        <v>34645</v>
      </c>
      <c r="AM21" s="68">
        <v>36454</v>
      </c>
      <c r="AN21" s="68">
        <v>35431</v>
      </c>
      <c r="AO21" s="68">
        <v>35347</v>
      </c>
      <c r="AP21" s="68">
        <v>35617</v>
      </c>
      <c r="AQ21" s="68">
        <v>34285</v>
      </c>
      <c r="AR21" s="68">
        <v>34304</v>
      </c>
      <c r="AS21" s="68">
        <v>32921</v>
      </c>
      <c r="AT21" s="68">
        <v>34499</v>
      </c>
      <c r="AU21" s="68">
        <v>34137</v>
      </c>
      <c r="AV21" s="68">
        <v>33274</v>
      </c>
      <c r="AW21" s="68">
        <v>34739</v>
      </c>
      <c r="AX21" s="68">
        <v>36445</v>
      </c>
      <c r="AY21" s="68">
        <v>36459</v>
      </c>
      <c r="AZ21" s="68">
        <f>+AZ22-AZ20</f>
        <v>37216</v>
      </c>
      <c r="BA21" s="68">
        <f t="shared" ref="BA21:BB21" si="5">+BA22-BA20</f>
        <v>37447</v>
      </c>
      <c r="BB21" s="68">
        <f t="shared" si="5"/>
        <v>37889</v>
      </c>
      <c r="BC21" s="68">
        <v>38128</v>
      </c>
      <c r="BD21" s="68">
        <v>37531</v>
      </c>
      <c r="BE21" s="68">
        <v>38140</v>
      </c>
      <c r="BF21" s="68">
        <v>38664</v>
      </c>
      <c r="BG21" s="68">
        <v>38609</v>
      </c>
      <c r="BH21" s="68">
        <f>+BH22-BH20</f>
        <v>37693</v>
      </c>
      <c r="BI21" s="68">
        <v>38089</v>
      </c>
      <c r="BJ21" s="68">
        <v>13198</v>
      </c>
      <c r="BK21" s="68">
        <v>13588</v>
      </c>
      <c r="BL21" s="68">
        <v>13742</v>
      </c>
      <c r="BM21" s="68">
        <v>14196</v>
      </c>
      <c r="BN21" s="68">
        <v>14455</v>
      </c>
      <c r="BO21" s="68">
        <v>14343</v>
      </c>
      <c r="BP21" s="68">
        <v>14743</v>
      </c>
      <c r="BQ21" s="68">
        <f>+BQ11</f>
        <v>15061</v>
      </c>
      <c r="BR21" s="68">
        <v>15321</v>
      </c>
      <c r="BS21" s="68">
        <v>15363</v>
      </c>
      <c r="BT21" s="32">
        <v>15620</v>
      </c>
      <c r="BU21" s="32">
        <v>15626</v>
      </c>
      <c r="BV21" s="32">
        <v>16243</v>
      </c>
      <c r="BW21" s="32">
        <v>17220</v>
      </c>
      <c r="BX21" s="32">
        <v>17250</v>
      </c>
      <c r="BY21" s="32">
        <v>17077</v>
      </c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</row>
    <row r="22" spans="1:94" s="5" customFormat="1" ht="15.75" x14ac:dyDescent="0.25">
      <c r="A22" s="65" t="s">
        <v>70</v>
      </c>
      <c r="B22" s="62"/>
      <c r="C22" s="62"/>
      <c r="D22" s="62">
        <v>116155</v>
      </c>
      <c r="E22" s="62">
        <v>118397</v>
      </c>
      <c r="F22" s="62">
        <v>120069</v>
      </c>
      <c r="G22" s="62">
        <v>122305</v>
      </c>
      <c r="H22" s="62">
        <v>119021</v>
      </c>
      <c r="I22" s="62">
        <v>121031</v>
      </c>
      <c r="J22" s="62">
        <v>121483</v>
      </c>
      <c r="K22" s="62">
        <v>121059</v>
      </c>
      <c r="L22" s="62">
        <v>121697</v>
      </c>
      <c r="M22" s="62">
        <v>121905</v>
      </c>
      <c r="N22" s="62">
        <v>124545</v>
      </c>
      <c r="O22" s="62">
        <v>124820</v>
      </c>
      <c r="P22" s="62">
        <v>126050</v>
      </c>
      <c r="Q22" s="62">
        <v>121270</v>
      </c>
      <c r="R22" s="62">
        <v>110199</v>
      </c>
      <c r="S22" s="62">
        <v>116791</v>
      </c>
      <c r="T22" s="62">
        <v>119309</v>
      </c>
      <c r="U22" s="62">
        <v>120467</v>
      </c>
      <c r="V22" s="62">
        <v>123818</v>
      </c>
      <c r="W22" s="62">
        <v>125658</v>
      </c>
      <c r="X22" s="62">
        <v>125015</v>
      </c>
      <c r="Y22" s="62">
        <v>122815</v>
      </c>
      <c r="Z22" s="62">
        <v>130193</v>
      </c>
      <c r="AA22" s="62">
        <v>132583</v>
      </c>
      <c r="AB22" s="62">
        <v>132004</v>
      </c>
      <c r="AC22" s="62">
        <v>134557</v>
      </c>
      <c r="AD22" s="62">
        <v>136876</v>
      </c>
      <c r="AE22" s="62">
        <v>139029</v>
      </c>
      <c r="AF22" s="62">
        <v>140253</v>
      </c>
      <c r="AG22" s="62">
        <v>143345</v>
      </c>
      <c r="AH22" s="62">
        <v>145054</v>
      </c>
      <c r="AI22" s="66">
        <v>148569</v>
      </c>
      <c r="AJ22" s="62">
        <v>145462</v>
      </c>
      <c r="AK22" s="62">
        <v>148838</v>
      </c>
      <c r="AL22" s="62">
        <v>148843</v>
      </c>
      <c r="AM22" s="64">
        <v>152624</v>
      </c>
      <c r="AN22" s="66">
        <v>148851</v>
      </c>
      <c r="AO22" s="66">
        <v>147179</v>
      </c>
      <c r="AP22" s="66">
        <v>148005</v>
      </c>
      <c r="AQ22" s="66">
        <v>142096</v>
      </c>
      <c r="AR22" s="66">
        <v>141314</v>
      </c>
      <c r="AS22" s="66">
        <v>134159</v>
      </c>
      <c r="AT22" s="66">
        <v>140311</v>
      </c>
      <c r="AU22" s="66">
        <v>137922</v>
      </c>
      <c r="AV22" s="66">
        <v>133309</v>
      </c>
      <c r="AW22" s="66">
        <v>137556</v>
      </c>
      <c r="AX22" s="66">
        <v>144127</v>
      </c>
      <c r="AY22" s="64">
        <v>140356</v>
      </c>
      <c r="AZ22" s="64">
        <v>146174</v>
      </c>
      <c r="BA22" s="64">
        <v>145580</v>
      </c>
      <c r="BB22" s="64">
        <v>146792</v>
      </c>
      <c r="BC22" s="64">
        <v>148446</v>
      </c>
      <c r="BD22" s="64">
        <v>145373</v>
      </c>
      <c r="BE22" s="64">
        <v>147802</v>
      </c>
      <c r="BF22" s="64">
        <v>149821</v>
      </c>
      <c r="BG22" s="64">
        <v>149027</v>
      </c>
      <c r="BH22" s="64">
        <v>144494</v>
      </c>
      <c r="BI22" s="64">
        <v>143691</v>
      </c>
      <c r="BJ22" s="64">
        <f>+BJ20+BJ21</f>
        <v>118532</v>
      </c>
      <c r="BK22" s="64">
        <v>121223</v>
      </c>
      <c r="BL22" s="64">
        <v>121895</v>
      </c>
      <c r="BM22" s="64">
        <v>125410</v>
      </c>
      <c r="BN22" s="64">
        <v>128021</v>
      </c>
      <c r="BO22" s="64">
        <v>125650</v>
      </c>
      <c r="BP22" s="64">
        <v>128557</v>
      </c>
      <c r="BQ22" s="64">
        <f>+BQ12</f>
        <v>129716</v>
      </c>
      <c r="BR22" s="64">
        <v>133620</v>
      </c>
      <c r="BS22" s="64">
        <v>133935</v>
      </c>
      <c r="BT22" s="30">
        <v>136408</v>
      </c>
      <c r="BU22" s="30">
        <v>136567</v>
      </c>
      <c r="BV22" s="30">
        <v>141334</v>
      </c>
      <c r="BW22" s="30">
        <v>140420</v>
      </c>
      <c r="BX22" s="30">
        <v>144388</v>
      </c>
      <c r="BY22" s="30">
        <v>144623</v>
      </c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</row>
    <row r="23" spans="1:94" s="5" customFormat="1" ht="15.75" x14ac:dyDescent="0.25">
      <c r="A23" s="73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6"/>
      <c r="AJ23" s="62"/>
      <c r="AK23" s="62"/>
      <c r="AL23" s="62"/>
      <c r="AM23" s="64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30"/>
      <c r="BU23" s="30"/>
      <c r="BV23" s="30"/>
      <c r="BW23" s="30"/>
      <c r="BX23" s="30"/>
      <c r="BY23" s="30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</row>
    <row r="24" spans="1:94" s="5" customFormat="1" ht="15.75" x14ac:dyDescent="0.25">
      <c r="A24" s="74" t="s">
        <v>72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4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30"/>
      <c r="BU24" s="30"/>
      <c r="BV24" s="30"/>
      <c r="BW24" s="30"/>
      <c r="BX24" s="30"/>
      <c r="BY24" s="30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</row>
    <row r="25" spans="1:94" s="5" customFormat="1" ht="15.75" x14ac:dyDescent="0.25">
      <c r="A25" s="73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4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30"/>
      <c r="BU25" s="30"/>
      <c r="BV25" s="30"/>
      <c r="BW25" s="30"/>
      <c r="BX25" s="30"/>
      <c r="BY25" s="30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</row>
    <row r="26" spans="1:94" s="4" customFormat="1" ht="15.75" x14ac:dyDescent="0.25">
      <c r="A26" s="61" t="s">
        <v>73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4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30"/>
      <c r="BU26" s="30"/>
      <c r="BV26" s="30"/>
      <c r="BW26" s="30"/>
      <c r="BX26" s="30"/>
      <c r="BY26" s="30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</row>
    <row r="27" spans="1:94" s="4" customFormat="1" ht="15.75" hidden="1" x14ac:dyDescent="0.25">
      <c r="A27" s="65" t="s">
        <v>48</v>
      </c>
      <c r="B27" s="66"/>
      <c r="C27" s="66"/>
      <c r="D27" s="66">
        <v>55317</v>
      </c>
      <c r="E27" s="66">
        <v>56557</v>
      </c>
      <c r="F27" s="66">
        <v>57694</v>
      </c>
      <c r="G27" s="66">
        <v>58838</v>
      </c>
      <c r="H27" s="66">
        <v>57352</v>
      </c>
      <c r="I27" s="66">
        <v>58864</v>
      </c>
      <c r="J27" s="66">
        <v>59205</v>
      </c>
      <c r="K27" s="66">
        <v>59050</v>
      </c>
      <c r="L27" s="66">
        <v>59275</v>
      </c>
      <c r="M27" s="66">
        <v>59364</v>
      </c>
      <c r="N27" s="66">
        <v>60676</v>
      </c>
      <c r="O27" s="66">
        <v>60839</v>
      </c>
      <c r="P27" s="66">
        <v>61856</v>
      </c>
      <c r="Q27" s="66">
        <v>59613</v>
      </c>
      <c r="R27" s="66">
        <v>54288</v>
      </c>
      <c r="S27" s="66">
        <v>58013</v>
      </c>
      <c r="T27" s="66">
        <v>59477</v>
      </c>
      <c r="U27" s="66">
        <v>60132</v>
      </c>
      <c r="V27" s="66">
        <v>62390</v>
      </c>
      <c r="W27" s="66">
        <v>63288</v>
      </c>
      <c r="X27" s="66">
        <v>63599</v>
      </c>
      <c r="Y27" s="66">
        <v>62494</v>
      </c>
      <c r="Z27" s="66">
        <v>66826</v>
      </c>
      <c r="AA27" s="66">
        <v>68678</v>
      </c>
      <c r="AB27" s="66">
        <v>52654.100047560001</v>
      </c>
      <c r="AC27" s="66">
        <v>53661.719226629997</v>
      </c>
      <c r="AD27" s="66">
        <v>55310.234614909998</v>
      </c>
      <c r="AE27" s="66">
        <v>56836</v>
      </c>
      <c r="AF27" s="66">
        <v>57291.964604280001</v>
      </c>
      <c r="AG27" s="66">
        <v>58765.347232020002</v>
      </c>
      <c r="AH27" s="66">
        <v>59790.796691440002</v>
      </c>
      <c r="AI27" s="66">
        <v>61296.553307039998</v>
      </c>
      <c r="AJ27" s="66">
        <v>59720.711530820001</v>
      </c>
      <c r="AK27" s="66">
        <v>61051.580944770001</v>
      </c>
      <c r="AL27" s="66">
        <v>61020</v>
      </c>
      <c r="AM27" s="64">
        <v>62969</v>
      </c>
      <c r="AN27" s="66">
        <v>61029</v>
      </c>
      <c r="AO27" s="66">
        <v>60185</v>
      </c>
      <c r="AP27" s="66">
        <v>60291</v>
      </c>
      <c r="AQ27" s="66">
        <v>57619</v>
      </c>
      <c r="AR27" s="66">
        <v>56878</v>
      </c>
      <c r="AS27" s="66">
        <v>53576</v>
      </c>
      <c r="AT27" s="66">
        <v>56263</v>
      </c>
      <c r="AU27" s="66">
        <v>54869</v>
      </c>
      <c r="AV27" s="66">
        <v>52540</v>
      </c>
      <c r="AW27" s="66">
        <v>54027</v>
      </c>
      <c r="AX27" s="66">
        <v>56422</v>
      </c>
      <c r="AY27" s="64">
        <v>54434</v>
      </c>
      <c r="AZ27" s="64">
        <v>56079</v>
      </c>
      <c r="BA27" s="64">
        <v>55820</v>
      </c>
      <c r="BB27" s="64">
        <v>56490</v>
      </c>
      <c r="BC27" s="64">
        <v>56897</v>
      </c>
      <c r="BD27" s="64">
        <v>55260</v>
      </c>
      <c r="BE27" s="64">
        <v>56371</v>
      </c>
      <c r="BF27" s="64">
        <v>56714</v>
      </c>
      <c r="BG27" s="64">
        <v>56065</v>
      </c>
      <c r="BH27" s="64">
        <v>53950</v>
      </c>
      <c r="BI27" s="64">
        <v>52722</v>
      </c>
      <c r="BJ27" s="64">
        <v>55296</v>
      </c>
      <c r="BK27" s="64">
        <v>56408</v>
      </c>
      <c r="BL27" s="64">
        <v>56515</v>
      </c>
      <c r="BM27" s="64">
        <v>57952</v>
      </c>
      <c r="BN27" s="64">
        <v>58847</v>
      </c>
      <c r="BO27" s="64">
        <v>58847</v>
      </c>
      <c r="BP27" s="64"/>
      <c r="BQ27" s="64"/>
      <c r="BR27" s="64"/>
      <c r="BS27" s="64"/>
      <c r="BT27" s="30"/>
      <c r="BU27" s="30"/>
      <c r="BV27" s="30"/>
      <c r="BW27" s="30"/>
      <c r="BX27" s="30"/>
      <c r="BY27" s="30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</row>
    <row r="28" spans="1:94" s="4" customFormat="1" ht="15.75" hidden="1" x14ac:dyDescent="0.25">
      <c r="A28" s="65" t="s">
        <v>74</v>
      </c>
      <c r="B28" s="66"/>
      <c r="C28" s="66" t="s">
        <v>40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6">
        <v>-15996</v>
      </c>
      <c r="AB28" s="75"/>
      <c r="AC28" s="75"/>
      <c r="AD28" s="75"/>
      <c r="AE28" s="75"/>
      <c r="AF28" s="75"/>
      <c r="AG28" s="75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32"/>
      <c r="BU28" s="32"/>
      <c r="BV28" s="32"/>
      <c r="BW28" s="32"/>
      <c r="BX28" s="32"/>
      <c r="BY28" s="32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</row>
    <row r="29" spans="1:94" s="4" customFormat="1" ht="15.75" x14ac:dyDescent="0.25">
      <c r="A29" s="65" t="s">
        <v>75</v>
      </c>
      <c r="B29" s="66"/>
      <c r="D29" s="66">
        <v>55317</v>
      </c>
      <c r="E29" s="66">
        <v>56557</v>
      </c>
      <c r="F29" s="66">
        <v>57694</v>
      </c>
      <c r="G29" s="66">
        <v>58838</v>
      </c>
      <c r="H29" s="66">
        <v>57352</v>
      </c>
      <c r="I29" s="66">
        <v>58864</v>
      </c>
      <c r="J29" s="66">
        <v>59205</v>
      </c>
      <c r="K29" s="66">
        <v>59050</v>
      </c>
      <c r="L29" s="66">
        <v>59275</v>
      </c>
      <c r="M29" s="66">
        <v>59364</v>
      </c>
      <c r="N29" s="66">
        <v>60676</v>
      </c>
      <c r="O29" s="66">
        <v>60839</v>
      </c>
      <c r="P29" s="66">
        <v>61856</v>
      </c>
      <c r="Q29" s="66">
        <v>59613</v>
      </c>
      <c r="R29" s="66">
        <v>54288</v>
      </c>
      <c r="S29" s="66">
        <v>58013</v>
      </c>
      <c r="T29" s="66">
        <v>59477</v>
      </c>
      <c r="U29" s="66">
        <v>60132</v>
      </c>
      <c r="V29" s="66">
        <v>62390</v>
      </c>
      <c r="W29" s="66">
        <v>63288</v>
      </c>
      <c r="X29" s="66">
        <v>63599</v>
      </c>
      <c r="Y29" s="66">
        <v>62494</v>
      </c>
      <c r="Z29" s="66">
        <v>66826</v>
      </c>
      <c r="AA29" s="66">
        <f>+AA27+AA28</f>
        <v>52682</v>
      </c>
      <c r="AB29" s="66">
        <f t="shared" ref="AB29:AK29" si="6">+AB27+AB28</f>
        <v>52654.100047560001</v>
      </c>
      <c r="AC29" s="66">
        <f t="shared" si="6"/>
        <v>53661.719226629997</v>
      </c>
      <c r="AD29" s="66">
        <f t="shared" si="6"/>
        <v>55310.234614909998</v>
      </c>
      <c r="AE29" s="66">
        <v>56836</v>
      </c>
      <c r="AF29" s="66">
        <f t="shared" si="6"/>
        <v>57291.964604280001</v>
      </c>
      <c r="AG29" s="66">
        <f t="shared" si="6"/>
        <v>58765.347232020002</v>
      </c>
      <c r="AH29" s="66">
        <f t="shared" si="6"/>
        <v>59790.796691440002</v>
      </c>
      <c r="AI29" s="66">
        <f t="shared" si="6"/>
        <v>61296.553307039998</v>
      </c>
      <c r="AJ29" s="66">
        <f t="shared" si="6"/>
        <v>59720.711530820001</v>
      </c>
      <c r="AK29" s="66">
        <f t="shared" si="6"/>
        <v>61051.580944770001</v>
      </c>
      <c r="AL29" s="66">
        <v>61020</v>
      </c>
      <c r="AM29" s="64">
        <v>62969</v>
      </c>
      <c r="AN29" s="66">
        <v>61029</v>
      </c>
      <c r="AO29" s="66">
        <v>60185</v>
      </c>
      <c r="AP29" s="66">
        <v>60291</v>
      </c>
      <c r="AQ29" s="66">
        <v>57619</v>
      </c>
      <c r="AR29" s="66">
        <v>56878</v>
      </c>
      <c r="AS29" s="66">
        <v>53576</v>
      </c>
      <c r="AT29" s="66">
        <v>56263</v>
      </c>
      <c r="AU29" s="66">
        <v>54869</v>
      </c>
      <c r="AV29" s="66">
        <v>52540</v>
      </c>
      <c r="AW29" s="66">
        <v>54027</v>
      </c>
      <c r="AX29" s="66">
        <v>56422</v>
      </c>
      <c r="AY29" s="64">
        <v>54434</v>
      </c>
      <c r="AZ29" s="64">
        <f>+AZ27</f>
        <v>56079</v>
      </c>
      <c r="BA29" s="64">
        <f t="shared" ref="BA29:BB29" si="7">+BA27</f>
        <v>55820</v>
      </c>
      <c r="BB29" s="64">
        <f t="shared" si="7"/>
        <v>56490</v>
      </c>
      <c r="BC29" s="64">
        <v>56897</v>
      </c>
      <c r="BD29" s="64">
        <v>55260</v>
      </c>
      <c r="BE29" s="64">
        <v>56371</v>
      </c>
      <c r="BF29" s="64">
        <v>56714</v>
      </c>
      <c r="BG29" s="64">
        <v>56065</v>
      </c>
      <c r="BH29" s="64">
        <v>53950</v>
      </c>
      <c r="BI29" s="64">
        <v>52722</v>
      </c>
      <c r="BJ29" s="64">
        <v>55296</v>
      </c>
      <c r="BK29" s="64">
        <v>56408</v>
      </c>
      <c r="BL29" s="64">
        <v>56515</v>
      </c>
      <c r="BM29" s="64">
        <v>57952</v>
      </c>
      <c r="BN29" s="64">
        <v>58847</v>
      </c>
      <c r="BO29" s="64">
        <v>57219</v>
      </c>
      <c r="BP29" s="64">
        <v>58228</v>
      </c>
      <c r="BQ29" s="64">
        <v>58505</v>
      </c>
      <c r="BR29" s="64">
        <v>60222</v>
      </c>
      <c r="BS29" s="64">
        <v>60078</v>
      </c>
      <c r="BT29" s="30">
        <v>60951</v>
      </c>
      <c r="BU29" s="30">
        <v>60727</v>
      </c>
      <c r="BV29" s="30">
        <v>62446</v>
      </c>
      <c r="BW29" s="30">
        <v>61435</v>
      </c>
      <c r="BX29" s="30">
        <v>63327</v>
      </c>
      <c r="BY29" s="30">
        <v>62957</v>
      </c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</row>
    <row r="30" spans="1:94" s="5" customFormat="1" ht="15.75" x14ac:dyDescent="0.25">
      <c r="A30" s="65" t="s">
        <v>49</v>
      </c>
      <c r="B30" s="66"/>
      <c r="C30" s="66"/>
      <c r="D30" s="68">
        <v>1667</v>
      </c>
      <c r="E30" s="68">
        <v>1734</v>
      </c>
      <c r="F30" s="68">
        <v>1804</v>
      </c>
      <c r="G30" s="68">
        <v>1850</v>
      </c>
      <c r="H30" s="68">
        <v>1850</v>
      </c>
      <c r="I30" s="68">
        <v>1865</v>
      </c>
      <c r="J30" s="68">
        <v>2037</v>
      </c>
      <c r="K30" s="68">
        <v>2179</v>
      </c>
      <c r="L30" s="68">
        <v>2159</v>
      </c>
      <c r="M30" s="68">
        <v>2205</v>
      </c>
      <c r="N30" s="68">
        <v>2286</v>
      </c>
      <c r="O30" s="68">
        <v>2372</v>
      </c>
      <c r="P30" s="68">
        <v>2463</v>
      </c>
      <c r="Q30" s="68">
        <v>2528</v>
      </c>
      <c r="R30" s="68">
        <v>2335</v>
      </c>
      <c r="S30" s="68">
        <v>2445</v>
      </c>
      <c r="T30" s="68">
        <v>2543</v>
      </c>
      <c r="U30" s="68">
        <v>3132</v>
      </c>
      <c r="V30" s="68">
        <v>3303</v>
      </c>
      <c r="W30" s="68">
        <v>3482</v>
      </c>
      <c r="X30" s="68">
        <v>3330</v>
      </c>
      <c r="Y30" s="68">
        <v>3356</v>
      </c>
      <c r="Z30" s="68">
        <v>3619</v>
      </c>
      <c r="AA30" s="68">
        <v>3788</v>
      </c>
      <c r="AB30" s="68">
        <v>3850</v>
      </c>
      <c r="AC30" s="68">
        <v>4103</v>
      </c>
      <c r="AD30" s="68">
        <v>4174</v>
      </c>
      <c r="AE30" s="68">
        <v>4363</v>
      </c>
      <c r="AF30" s="68">
        <v>4632</v>
      </c>
      <c r="AG30" s="68">
        <v>4889</v>
      </c>
      <c r="AH30" s="68">
        <v>4989</v>
      </c>
      <c r="AI30" s="68">
        <v>5110</v>
      </c>
      <c r="AJ30" s="68">
        <v>5068</v>
      </c>
      <c r="AK30" s="68">
        <v>5219</v>
      </c>
      <c r="AL30" s="68">
        <v>5263</v>
      </c>
      <c r="AM30" s="68">
        <v>5393</v>
      </c>
      <c r="AN30" s="68">
        <v>5772</v>
      </c>
      <c r="AO30" s="68">
        <v>5905</v>
      </c>
      <c r="AP30" s="68">
        <v>5848</v>
      </c>
      <c r="AQ30" s="68">
        <v>5777</v>
      </c>
      <c r="AR30" s="68">
        <v>5605</v>
      </c>
      <c r="AS30" s="68">
        <v>5368</v>
      </c>
      <c r="AT30" s="68">
        <v>5467</v>
      </c>
      <c r="AU30" s="68">
        <v>5330</v>
      </c>
      <c r="AV30" s="68">
        <v>5011</v>
      </c>
      <c r="AW30" s="68">
        <v>4961</v>
      </c>
      <c r="AX30" s="68">
        <v>5139</v>
      </c>
      <c r="AY30" s="68">
        <v>5219</v>
      </c>
      <c r="AZ30" s="68">
        <v>4972</v>
      </c>
      <c r="BA30" s="68">
        <v>4965</v>
      </c>
      <c r="BB30" s="68">
        <v>5086</v>
      </c>
      <c r="BC30" s="68">
        <v>5208</v>
      </c>
      <c r="BD30" s="68">
        <v>5115</v>
      </c>
      <c r="BE30" s="68">
        <v>5168</v>
      </c>
      <c r="BF30" s="68">
        <v>5216</v>
      </c>
      <c r="BG30" s="68">
        <v>5182</v>
      </c>
      <c r="BH30" s="68">
        <v>5050</v>
      </c>
      <c r="BI30" s="68">
        <v>4944</v>
      </c>
      <c r="BJ30" s="68">
        <v>5288</v>
      </c>
      <c r="BK30" s="68">
        <v>5507</v>
      </c>
      <c r="BL30" s="68">
        <v>5509</v>
      </c>
      <c r="BM30" s="68">
        <v>5778</v>
      </c>
      <c r="BN30" s="68">
        <v>6074</v>
      </c>
      <c r="BO30" s="68">
        <v>6012</v>
      </c>
      <c r="BP30" s="68">
        <v>6176</v>
      </c>
      <c r="BQ30" s="68">
        <v>6250</v>
      </c>
      <c r="BR30" s="68">
        <v>6545</v>
      </c>
      <c r="BS30" s="68">
        <v>6659</v>
      </c>
      <c r="BT30" s="32">
        <v>6868</v>
      </c>
      <c r="BU30" s="32">
        <v>6860</v>
      </c>
      <c r="BV30" s="32">
        <v>7139</v>
      </c>
      <c r="BW30" s="32">
        <v>7258</v>
      </c>
      <c r="BX30" s="32">
        <v>7645</v>
      </c>
      <c r="BY30" s="32">
        <v>7779</v>
      </c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</row>
    <row r="31" spans="1:94" s="4" customFormat="1" ht="15.75" x14ac:dyDescent="0.25">
      <c r="A31" s="65" t="s">
        <v>50</v>
      </c>
      <c r="B31" s="66"/>
      <c r="C31" s="66"/>
      <c r="D31" s="66">
        <v>56984</v>
      </c>
      <c r="E31" s="66">
        <v>58291</v>
      </c>
      <c r="F31" s="66">
        <v>59498</v>
      </c>
      <c r="G31" s="66">
        <v>60688</v>
      </c>
      <c r="H31" s="66">
        <v>59202</v>
      </c>
      <c r="I31" s="66">
        <v>60729</v>
      </c>
      <c r="J31" s="66">
        <v>61242</v>
      </c>
      <c r="K31" s="66">
        <v>61229</v>
      </c>
      <c r="L31" s="66">
        <v>61434</v>
      </c>
      <c r="M31" s="66">
        <v>61569</v>
      </c>
      <c r="N31" s="66">
        <v>62962</v>
      </c>
      <c r="O31" s="66">
        <v>63211</v>
      </c>
      <c r="P31" s="66">
        <v>64319</v>
      </c>
      <c r="Q31" s="66">
        <v>62141</v>
      </c>
      <c r="R31" s="66">
        <v>56623</v>
      </c>
      <c r="S31" s="66">
        <v>60458</v>
      </c>
      <c r="T31" s="66">
        <v>62020</v>
      </c>
      <c r="U31" s="66">
        <v>63264</v>
      </c>
      <c r="V31" s="66">
        <v>65693</v>
      </c>
      <c r="W31" s="66">
        <v>66770</v>
      </c>
      <c r="X31" s="66">
        <v>66929</v>
      </c>
      <c r="Y31" s="66">
        <v>65850</v>
      </c>
      <c r="Z31" s="66">
        <v>70445</v>
      </c>
      <c r="AA31" s="66">
        <f>+AA29+AA30</f>
        <v>56470</v>
      </c>
      <c r="AB31" s="66">
        <f t="shared" ref="AB31:AK31" si="8">+AB29+AB30</f>
        <v>56504.100047560001</v>
      </c>
      <c r="AC31" s="66">
        <f t="shared" si="8"/>
        <v>57764.719226629997</v>
      </c>
      <c r="AD31" s="66">
        <f t="shared" si="8"/>
        <v>59484.234614909998</v>
      </c>
      <c r="AE31" s="66">
        <f t="shared" si="8"/>
        <v>61199</v>
      </c>
      <c r="AF31" s="66">
        <f t="shared" si="8"/>
        <v>61923.964604280001</v>
      </c>
      <c r="AG31" s="66">
        <f t="shared" si="8"/>
        <v>63654.347232020002</v>
      </c>
      <c r="AH31" s="66">
        <f t="shared" si="8"/>
        <v>64779.796691440002</v>
      </c>
      <c r="AI31" s="66">
        <f t="shared" si="8"/>
        <v>66406.553307039998</v>
      </c>
      <c r="AJ31" s="66">
        <f t="shared" si="8"/>
        <v>64788.711530820001</v>
      </c>
      <c r="AK31" s="66">
        <f t="shared" si="8"/>
        <v>66270.580944770001</v>
      </c>
      <c r="AL31" s="66">
        <f>+AL29+AL30</f>
        <v>66283</v>
      </c>
      <c r="AM31" s="64">
        <f>+AM29+AM30</f>
        <v>68362</v>
      </c>
      <c r="AN31" s="66">
        <v>66801</v>
      </c>
      <c r="AO31" s="66">
        <v>66090</v>
      </c>
      <c r="AP31" s="66">
        <v>66139</v>
      </c>
      <c r="AQ31" s="66">
        <v>63396</v>
      </c>
      <c r="AR31" s="66">
        <v>62483</v>
      </c>
      <c r="AS31" s="66">
        <v>58944</v>
      </c>
      <c r="AT31" s="66">
        <v>61730</v>
      </c>
      <c r="AU31" s="66">
        <v>60199</v>
      </c>
      <c r="AV31" s="66">
        <v>57551</v>
      </c>
      <c r="AW31" s="66">
        <v>58988</v>
      </c>
      <c r="AX31" s="66">
        <v>61561</v>
      </c>
      <c r="AY31" s="64">
        <v>59653</v>
      </c>
      <c r="AZ31" s="64">
        <v>61051</v>
      </c>
      <c r="BA31" s="64">
        <v>60785</v>
      </c>
      <c r="BB31" s="64">
        <v>61576</v>
      </c>
      <c r="BC31" s="64">
        <v>62105</v>
      </c>
      <c r="BD31" s="64">
        <v>60375</v>
      </c>
      <c r="BE31" s="64">
        <v>61539</v>
      </c>
      <c r="BF31" s="64">
        <v>61930</v>
      </c>
      <c r="BG31" s="64">
        <v>61247</v>
      </c>
      <c r="BH31" s="64">
        <v>59000</v>
      </c>
      <c r="BI31" s="64">
        <v>57666</v>
      </c>
      <c r="BJ31" s="64">
        <v>60584</v>
      </c>
      <c r="BK31" s="64">
        <v>61915</v>
      </c>
      <c r="BL31" s="64">
        <v>62024</v>
      </c>
      <c r="BM31" s="64">
        <v>63730</v>
      </c>
      <c r="BN31" s="64">
        <f>+BN29+BN30</f>
        <v>64921</v>
      </c>
      <c r="BO31" s="64">
        <v>63231</v>
      </c>
      <c r="BP31" s="64">
        <f>+BP29+BP30</f>
        <v>64404</v>
      </c>
      <c r="BQ31" s="64">
        <f>+BQ29+BQ30</f>
        <v>64755</v>
      </c>
      <c r="BR31" s="64">
        <v>66767</v>
      </c>
      <c r="BS31" s="64">
        <v>66737</v>
      </c>
      <c r="BT31" s="30">
        <v>67819</v>
      </c>
      <c r="BU31" s="30">
        <v>67587</v>
      </c>
      <c r="BV31" s="30">
        <v>69585</v>
      </c>
      <c r="BW31" s="30">
        <f>+BW29+BW30</f>
        <v>68693</v>
      </c>
      <c r="BX31" s="30">
        <v>70972</v>
      </c>
      <c r="BY31" s="30">
        <v>70736</v>
      </c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94" s="5" customFormat="1" ht="15.75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4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30"/>
      <c r="BU32" s="30"/>
      <c r="BV32" s="30"/>
      <c r="BW32" s="30"/>
      <c r="BX32" s="30"/>
      <c r="BY32" s="30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</row>
    <row r="33" spans="1:94" s="5" customFormat="1" ht="15.75" x14ac:dyDescent="0.25">
      <c r="A33" s="65" t="s">
        <v>39</v>
      </c>
      <c r="B33" s="66"/>
      <c r="C33" s="66"/>
      <c r="D33" s="66">
        <v>5871</v>
      </c>
      <c r="E33" s="66">
        <v>6003</v>
      </c>
      <c r="F33" s="66">
        <v>6132</v>
      </c>
      <c r="G33" s="66">
        <v>6159</v>
      </c>
      <c r="H33" s="66">
        <v>5928</v>
      </c>
      <c r="I33" s="66">
        <v>6027</v>
      </c>
      <c r="J33" s="66">
        <v>4975</v>
      </c>
      <c r="K33" s="66">
        <v>4955</v>
      </c>
      <c r="L33" s="66">
        <v>4958</v>
      </c>
      <c r="M33" s="66">
        <v>4942</v>
      </c>
      <c r="N33" s="66">
        <v>5057</v>
      </c>
      <c r="O33" s="66">
        <v>5046</v>
      </c>
      <c r="P33" s="66">
        <v>5049</v>
      </c>
      <c r="Q33" s="66">
        <v>4727</v>
      </c>
      <c r="R33" s="66">
        <v>4275</v>
      </c>
      <c r="S33" s="66">
        <v>7233</v>
      </c>
      <c r="T33" s="66">
        <v>7477</v>
      </c>
      <c r="U33" s="66">
        <v>7557</v>
      </c>
      <c r="V33" s="66">
        <v>7723</v>
      </c>
      <c r="W33" s="66">
        <v>7693</v>
      </c>
      <c r="X33" s="66">
        <v>7671</v>
      </c>
      <c r="Y33" s="66">
        <v>7478</v>
      </c>
      <c r="Z33" s="66">
        <v>8051</v>
      </c>
      <c r="AA33" s="66">
        <v>8172</v>
      </c>
      <c r="AB33" s="66">
        <v>7240.3000000000029</v>
      </c>
      <c r="AC33" s="66">
        <v>7152.8000000000029</v>
      </c>
      <c r="AD33" s="66">
        <v>7271.5999999999985</v>
      </c>
      <c r="AE33" s="66">
        <v>7383</v>
      </c>
      <c r="AF33" s="66">
        <v>7984.9000000000015</v>
      </c>
      <c r="AG33" s="66">
        <v>8166.9000000000015</v>
      </c>
      <c r="AH33" s="66">
        <v>8179.0999999999985</v>
      </c>
      <c r="AI33" s="66">
        <v>8341.5999999999985</v>
      </c>
      <c r="AJ33" s="66">
        <v>8178.1999999999971</v>
      </c>
      <c r="AK33" s="66">
        <v>7922</v>
      </c>
      <c r="AL33" s="66">
        <v>7753</v>
      </c>
      <c r="AM33" s="64">
        <v>7948</v>
      </c>
      <c r="AN33" s="66">
        <v>7604</v>
      </c>
      <c r="AO33" s="66">
        <v>7444</v>
      </c>
      <c r="AP33" s="66">
        <v>7090</v>
      </c>
      <c r="AQ33" s="66">
        <v>6806</v>
      </c>
      <c r="AR33" s="66">
        <v>6792</v>
      </c>
      <c r="AS33" s="66">
        <v>6344</v>
      </c>
      <c r="AT33" s="66">
        <v>6488</v>
      </c>
      <c r="AU33" s="66">
        <v>6415</v>
      </c>
      <c r="AV33" s="66">
        <v>6106</v>
      </c>
      <c r="AW33" s="66">
        <v>6242</v>
      </c>
      <c r="AX33" s="66">
        <v>6635</v>
      </c>
      <c r="AY33" s="64">
        <v>6422</v>
      </c>
      <c r="AZ33" s="64">
        <v>6742</v>
      </c>
      <c r="BA33" s="64">
        <v>6767</v>
      </c>
      <c r="BB33" s="64">
        <v>6826</v>
      </c>
      <c r="BC33" s="64">
        <v>6798</v>
      </c>
      <c r="BD33" s="64">
        <v>6655</v>
      </c>
      <c r="BE33" s="64">
        <v>7203</v>
      </c>
      <c r="BF33" s="64">
        <v>7409</v>
      </c>
      <c r="BG33" s="64">
        <v>7288</v>
      </c>
      <c r="BH33" s="64">
        <v>7102</v>
      </c>
      <c r="BI33" s="64">
        <v>7080</v>
      </c>
      <c r="BJ33" s="64">
        <v>7401</v>
      </c>
      <c r="BK33" s="64">
        <v>7367</v>
      </c>
      <c r="BL33" s="64">
        <v>7673</v>
      </c>
      <c r="BM33" s="64">
        <v>7933</v>
      </c>
      <c r="BN33" s="64">
        <v>7966</v>
      </c>
      <c r="BO33" s="64">
        <v>7990</v>
      </c>
      <c r="BP33" s="64">
        <v>8090</v>
      </c>
      <c r="BQ33" s="64">
        <v>8011</v>
      </c>
      <c r="BR33" s="64">
        <v>8066</v>
      </c>
      <c r="BS33" s="64">
        <v>8016</v>
      </c>
      <c r="BT33" s="30">
        <v>8079</v>
      </c>
      <c r="BU33" s="30">
        <v>8250</v>
      </c>
      <c r="BV33" s="30">
        <v>8536</v>
      </c>
      <c r="BW33" s="30">
        <v>8375</v>
      </c>
      <c r="BX33" s="30">
        <v>8543</v>
      </c>
      <c r="BY33" s="30">
        <v>9039</v>
      </c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</row>
    <row r="34" spans="1:94" s="5" customFormat="1" ht="15.75" x14ac:dyDescent="0.25">
      <c r="A34" s="65" t="s">
        <v>76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>
        <v>46974.599952439996</v>
      </c>
      <c r="AC34" s="66">
        <v>47784.48077337</v>
      </c>
      <c r="AD34" s="66">
        <v>48768.165385090004</v>
      </c>
      <c r="AE34" s="66">
        <v>49551</v>
      </c>
      <c r="AF34" s="66">
        <v>50117.135395719997</v>
      </c>
      <c r="AG34" s="66">
        <v>51091.752767979997</v>
      </c>
      <c r="AH34" s="66">
        <v>51474.103308559999</v>
      </c>
      <c r="AI34" s="66">
        <v>52320.846692960004</v>
      </c>
      <c r="AJ34" s="66">
        <v>51131.088469180002</v>
      </c>
      <c r="AK34" s="66">
        <v>52516.719055230002</v>
      </c>
      <c r="AL34" s="66">
        <v>51450</v>
      </c>
      <c r="AM34" s="64">
        <v>52805</v>
      </c>
      <c r="AN34" s="66">
        <v>51892</v>
      </c>
      <c r="AO34" s="66">
        <v>51382</v>
      </c>
      <c r="AP34" s="66">
        <v>51502</v>
      </c>
      <c r="AQ34" s="66">
        <v>49338</v>
      </c>
      <c r="AR34" s="66">
        <v>49357</v>
      </c>
      <c r="AS34" s="66">
        <v>46575</v>
      </c>
      <c r="AT34" s="66">
        <v>48495</v>
      </c>
      <c r="AU34" s="66">
        <v>46736</v>
      </c>
      <c r="AV34" s="66">
        <v>45015</v>
      </c>
      <c r="AW34" s="66">
        <v>46902</v>
      </c>
      <c r="AX34" s="66">
        <v>48578</v>
      </c>
      <c r="AY34" s="64">
        <v>47023</v>
      </c>
      <c r="AZ34" s="64">
        <v>48837</v>
      </c>
      <c r="BA34" s="64">
        <v>48127</v>
      </c>
      <c r="BB34" s="64">
        <v>48582</v>
      </c>
      <c r="BC34" s="64">
        <v>49044</v>
      </c>
      <c r="BD34" s="64">
        <v>47489</v>
      </c>
      <c r="BE34" s="64">
        <v>47871</v>
      </c>
      <c r="BF34" s="64">
        <v>48021</v>
      </c>
      <c r="BG34" s="64">
        <v>47471</v>
      </c>
      <c r="BH34" s="64">
        <v>45906</v>
      </c>
      <c r="BI34" s="64">
        <v>44999</v>
      </c>
      <c r="BJ34" s="64">
        <v>48419</v>
      </c>
      <c r="BK34" s="64">
        <v>49665</v>
      </c>
      <c r="BL34" s="64">
        <v>49593</v>
      </c>
      <c r="BM34" s="64">
        <v>50446</v>
      </c>
      <c r="BN34" s="64">
        <v>51281</v>
      </c>
      <c r="BO34" s="64">
        <v>49840</v>
      </c>
      <c r="BP34" s="64">
        <v>50074</v>
      </c>
      <c r="BQ34" s="64">
        <v>49960</v>
      </c>
      <c r="BR34" s="64">
        <v>51648</v>
      </c>
      <c r="BS34" s="64">
        <v>51681</v>
      </c>
      <c r="BT34" s="30">
        <v>52608</v>
      </c>
      <c r="BU34" s="30">
        <v>52362</v>
      </c>
      <c r="BV34" s="30">
        <v>53909</v>
      </c>
      <c r="BW34" s="30">
        <v>52879</v>
      </c>
      <c r="BX34" s="30">
        <v>54163</v>
      </c>
      <c r="BY34" s="30">
        <v>53791</v>
      </c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</row>
    <row r="35" spans="1:94" s="5" customFormat="1" ht="15.75" x14ac:dyDescent="0.25">
      <c r="A35" s="65" t="s">
        <v>74</v>
      </c>
      <c r="B35" s="66"/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>
        <v>46296</v>
      </c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32"/>
      <c r="BU35" s="32"/>
      <c r="BV35" s="32"/>
      <c r="BW35" s="32"/>
      <c r="BX35" s="32"/>
      <c r="BY35" s="32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</row>
    <row r="36" spans="1:94" s="5" customFormat="1" ht="15.75" x14ac:dyDescent="0.25">
      <c r="A36" s="65" t="s">
        <v>77</v>
      </c>
      <c r="B36" s="66"/>
      <c r="C36" s="66"/>
      <c r="D36" s="66">
        <v>5871</v>
      </c>
      <c r="E36" s="66">
        <v>6003</v>
      </c>
      <c r="F36" s="66">
        <v>6132</v>
      </c>
      <c r="G36" s="66">
        <v>6159</v>
      </c>
      <c r="H36" s="66">
        <v>5928</v>
      </c>
      <c r="I36" s="66">
        <v>6027</v>
      </c>
      <c r="J36" s="66">
        <v>4975</v>
      </c>
      <c r="K36" s="66">
        <v>4955</v>
      </c>
      <c r="L36" s="66">
        <v>4958</v>
      </c>
      <c r="M36" s="66">
        <v>4942</v>
      </c>
      <c r="N36" s="66">
        <v>5057</v>
      </c>
      <c r="O36" s="66">
        <v>5046</v>
      </c>
      <c r="P36" s="66">
        <v>5049</v>
      </c>
      <c r="Q36" s="66">
        <v>4727</v>
      </c>
      <c r="R36" s="66">
        <v>4275</v>
      </c>
      <c r="S36" s="66">
        <v>7233</v>
      </c>
      <c r="T36" s="66">
        <v>7477</v>
      </c>
      <c r="U36" s="66">
        <v>7557</v>
      </c>
      <c r="V36" s="66">
        <v>7723</v>
      </c>
      <c r="W36" s="66">
        <v>7693</v>
      </c>
      <c r="X36" s="66">
        <v>7671</v>
      </c>
      <c r="Y36" s="66">
        <v>7478</v>
      </c>
      <c r="Z36" s="66">
        <v>8051</v>
      </c>
      <c r="AA36" s="66">
        <f>+SUM(AA33:AA35)</f>
        <v>54468</v>
      </c>
      <c r="AB36" s="66">
        <f t="shared" ref="AB36:AM36" si="9">+SUM(AB33:AB35)</f>
        <v>54214.899952439999</v>
      </c>
      <c r="AC36" s="66">
        <f t="shared" si="9"/>
        <v>54937.280773370003</v>
      </c>
      <c r="AD36" s="66">
        <f t="shared" si="9"/>
        <v>56039.765385090002</v>
      </c>
      <c r="AE36" s="66">
        <f t="shared" si="9"/>
        <v>56934</v>
      </c>
      <c r="AF36" s="66">
        <f t="shared" si="9"/>
        <v>58102.035395719999</v>
      </c>
      <c r="AG36" s="66">
        <f t="shared" si="9"/>
        <v>59258.652767979998</v>
      </c>
      <c r="AH36" s="66">
        <f t="shared" si="9"/>
        <v>59653.203308559998</v>
      </c>
      <c r="AI36" s="66">
        <f t="shared" si="9"/>
        <v>60662.446692960002</v>
      </c>
      <c r="AJ36" s="66">
        <f t="shared" si="9"/>
        <v>59309.288469179999</v>
      </c>
      <c r="AK36" s="66">
        <f t="shared" si="9"/>
        <v>60438.719055230002</v>
      </c>
      <c r="AL36" s="66">
        <f t="shared" si="9"/>
        <v>59203</v>
      </c>
      <c r="AM36" s="64">
        <f t="shared" si="9"/>
        <v>60753</v>
      </c>
      <c r="AN36" s="66">
        <v>59496</v>
      </c>
      <c r="AO36" s="66">
        <v>58826</v>
      </c>
      <c r="AP36" s="66">
        <v>58592</v>
      </c>
      <c r="AQ36" s="66">
        <v>56144</v>
      </c>
      <c r="AR36" s="66">
        <v>56149</v>
      </c>
      <c r="AS36" s="66">
        <v>52919</v>
      </c>
      <c r="AT36" s="66">
        <v>54983</v>
      </c>
      <c r="AU36" s="66">
        <v>53151</v>
      </c>
      <c r="AV36" s="66">
        <v>51121</v>
      </c>
      <c r="AW36" s="66">
        <v>53144</v>
      </c>
      <c r="AX36" s="66">
        <v>55213</v>
      </c>
      <c r="AY36" s="64">
        <v>53445</v>
      </c>
      <c r="AZ36" s="64">
        <v>55579</v>
      </c>
      <c r="BA36" s="64">
        <v>54894</v>
      </c>
      <c r="BB36" s="64">
        <v>55408</v>
      </c>
      <c r="BC36" s="64">
        <v>55842</v>
      </c>
      <c r="BD36" s="64">
        <v>54144</v>
      </c>
      <c r="BE36" s="64">
        <v>55074</v>
      </c>
      <c r="BF36" s="64">
        <v>55430</v>
      </c>
      <c r="BG36" s="64">
        <v>54759</v>
      </c>
      <c r="BH36" s="64">
        <v>53008</v>
      </c>
      <c r="BI36" s="64">
        <v>52079</v>
      </c>
      <c r="BJ36" s="64">
        <f>+BJ33+BJ34</f>
        <v>55820</v>
      </c>
      <c r="BK36" s="64">
        <v>57032</v>
      </c>
      <c r="BL36" s="64">
        <v>57266</v>
      </c>
      <c r="BM36" s="64">
        <v>58379</v>
      </c>
      <c r="BN36" s="64">
        <v>59247</v>
      </c>
      <c r="BO36" s="64">
        <v>57830</v>
      </c>
      <c r="BP36" s="64">
        <v>58164</v>
      </c>
      <c r="BQ36" s="64">
        <f>+BQ33+BQ34</f>
        <v>57971</v>
      </c>
      <c r="BR36" s="64">
        <v>59714</v>
      </c>
      <c r="BS36" s="64">
        <v>59697</v>
      </c>
      <c r="BT36" s="30">
        <v>60687</v>
      </c>
      <c r="BU36" s="30">
        <v>60612</v>
      </c>
      <c r="BV36" s="30">
        <v>62445</v>
      </c>
      <c r="BW36" s="30">
        <v>61254</v>
      </c>
      <c r="BX36" s="30">
        <v>62706</v>
      </c>
      <c r="BY36" s="30">
        <v>62830</v>
      </c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</row>
    <row r="37" spans="1:94" s="5" customFormat="1" ht="15.75" x14ac:dyDescent="0.25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4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30"/>
      <c r="BU37" s="30"/>
      <c r="BV37" s="30"/>
      <c r="BW37" s="30"/>
      <c r="BX37" s="30"/>
      <c r="BY37" s="30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</row>
    <row r="38" spans="1:94" s="5" customFormat="1" ht="15.75" x14ac:dyDescent="0.25">
      <c r="A38" s="65" t="s">
        <v>78</v>
      </c>
      <c r="B38" s="66"/>
      <c r="C38" s="66"/>
      <c r="D38" s="66">
        <v>62855</v>
      </c>
      <c r="E38" s="66">
        <v>64294</v>
      </c>
      <c r="F38" s="66">
        <v>65630</v>
      </c>
      <c r="G38" s="66">
        <v>66847</v>
      </c>
      <c r="H38" s="66">
        <v>65130</v>
      </c>
      <c r="I38" s="66">
        <v>66756</v>
      </c>
      <c r="J38" s="66">
        <v>66217</v>
      </c>
      <c r="K38" s="66">
        <v>66184</v>
      </c>
      <c r="L38" s="66">
        <v>66392</v>
      </c>
      <c r="M38" s="66">
        <v>66511</v>
      </c>
      <c r="N38" s="66">
        <v>68019</v>
      </c>
      <c r="O38" s="66">
        <v>68257</v>
      </c>
      <c r="P38" s="66">
        <v>69368</v>
      </c>
      <c r="Q38" s="66">
        <v>66868</v>
      </c>
      <c r="R38" s="66">
        <v>60898</v>
      </c>
      <c r="S38" s="66">
        <v>67691</v>
      </c>
      <c r="T38" s="66">
        <v>69497</v>
      </c>
      <c r="U38" s="66">
        <v>70821</v>
      </c>
      <c r="V38" s="66">
        <v>73416</v>
      </c>
      <c r="W38" s="66">
        <v>74463</v>
      </c>
      <c r="X38" s="66">
        <v>74600</v>
      </c>
      <c r="Y38" s="66">
        <v>73328</v>
      </c>
      <c r="Z38" s="66">
        <v>78496</v>
      </c>
      <c r="AA38" s="66">
        <f>+AA31+AA36</f>
        <v>110938</v>
      </c>
      <c r="AB38" s="66">
        <f t="shared" ref="AB38:AO38" si="10">+AB31+AB36</f>
        <v>110719</v>
      </c>
      <c r="AC38" s="66">
        <f t="shared" si="10"/>
        <v>112702</v>
      </c>
      <c r="AD38" s="66">
        <f t="shared" si="10"/>
        <v>115524</v>
      </c>
      <c r="AE38" s="66">
        <f>+AE31+AE36</f>
        <v>118133</v>
      </c>
      <c r="AF38" s="66">
        <f t="shared" si="10"/>
        <v>120026</v>
      </c>
      <c r="AG38" s="66">
        <f t="shared" si="10"/>
        <v>122913</v>
      </c>
      <c r="AH38" s="66">
        <f t="shared" si="10"/>
        <v>124433</v>
      </c>
      <c r="AI38" s="66">
        <f t="shared" si="10"/>
        <v>127069</v>
      </c>
      <c r="AJ38" s="66">
        <f t="shared" si="10"/>
        <v>124098</v>
      </c>
      <c r="AK38" s="66">
        <f t="shared" si="10"/>
        <v>126709.3</v>
      </c>
      <c r="AL38" s="66">
        <f t="shared" si="10"/>
        <v>125486</v>
      </c>
      <c r="AM38" s="64">
        <f t="shared" si="10"/>
        <v>129115</v>
      </c>
      <c r="AN38" s="66">
        <f t="shared" si="10"/>
        <v>126297</v>
      </c>
      <c r="AO38" s="66">
        <f t="shared" si="10"/>
        <v>124916</v>
      </c>
      <c r="AP38" s="66">
        <v>124731</v>
      </c>
      <c r="AQ38" s="66">
        <v>119540</v>
      </c>
      <c r="AR38" s="66">
        <v>118632</v>
      </c>
      <c r="AS38" s="66">
        <v>111863</v>
      </c>
      <c r="AT38" s="66">
        <v>116713</v>
      </c>
      <c r="AU38" s="66">
        <v>113350</v>
      </c>
      <c r="AV38" s="66">
        <v>108672</v>
      </c>
      <c r="AW38" s="66">
        <v>112132</v>
      </c>
      <c r="AX38" s="66">
        <v>116774</v>
      </c>
      <c r="AY38" s="64">
        <v>113098</v>
      </c>
      <c r="AZ38" s="64">
        <v>116630</v>
      </c>
      <c r="BA38" s="64">
        <v>115679</v>
      </c>
      <c r="BB38" s="64">
        <v>116984</v>
      </c>
      <c r="BC38" s="64">
        <v>117947</v>
      </c>
      <c r="BD38" s="64">
        <v>114519</v>
      </c>
      <c r="BE38" s="64">
        <v>116613</v>
      </c>
      <c r="BF38" s="64">
        <v>117360</v>
      </c>
      <c r="BG38" s="64">
        <v>116006</v>
      </c>
      <c r="BH38" s="64">
        <v>112008</v>
      </c>
      <c r="BI38" s="64">
        <v>109745</v>
      </c>
      <c r="BJ38" s="64">
        <v>116404</v>
      </c>
      <c r="BK38" s="64">
        <v>118947</v>
      </c>
      <c r="BL38" s="64">
        <v>119290</v>
      </c>
      <c r="BM38" s="64">
        <v>122109</v>
      </c>
      <c r="BN38" s="64">
        <v>124168</v>
      </c>
      <c r="BO38" s="64">
        <f>+BO31+BO36</f>
        <v>121061</v>
      </c>
      <c r="BP38" s="64">
        <f>+BP31+BP36</f>
        <v>122568</v>
      </c>
      <c r="BQ38" s="64">
        <f>+BQ31+BQ36</f>
        <v>122726</v>
      </c>
      <c r="BR38" s="64">
        <v>126481</v>
      </c>
      <c r="BS38" s="64">
        <v>126434</v>
      </c>
      <c r="BT38" s="30">
        <v>128506</v>
      </c>
      <c r="BU38" s="30">
        <v>128199</v>
      </c>
      <c r="BV38" s="30">
        <v>132030</v>
      </c>
      <c r="BW38" s="30">
        <v>129947</v>
      </c>
      <c r="BX38" s="30">
        <v>133678</v>
      </c>
      <c r="BY38" s="30">
        <v>133566</v>
      </c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</row>
    <row r="39" spans="1:94" s="4" customFormat="1" ht="15.75" x14ac:dyDescent="0.25">
      <c r="A39" s="65" t="s">
        <v>79</v>
      </c>
      <c r="B39" s="66"/>
      <c r="C39" s="66"/>
      <c r="D39" s="68">
        <v>71378</v>
      </c>
      <c r="E39" s="68">
        <v>72305</v>
      </c>
      <c r="F39" s="68">
        <v>72943</v>
      </c>
      <c r="G39" s="68">
        <v>74185</v>
      </c>
      <c r="H39" s="68">
        <v>71639</v>
      </c>
      <c r="I39" s="68">
        <v>72571</v>
      </c>
      <c r="J39" s="68">
        <v>72211</v>
      </c>
      <c r="K39" s="68">
        <v>71890</v>
      </c>
      <c r="L39" s="68">
        <v>71818</v>
      </c>
      <c r="M39" s="68">
        <v>71544</v>
      </c>
      <c r="N39" s="68">
        <v>72809</v>
      </c>
      <c r="O39" s="68">
        <v>72727</v>
      </c>
      <c r="P39" s="68">
        <v>73271</v>
      </c>
      <c r="Q39" s="68">
        <v>70758</v>
      </c>
      <c r="R39" s="68">
        <v>64068</v>
      </c>
      <c r="S39" s="68">
        <v>67349</v>
      </c>
      <c r="T39" s="68">
        <v>68434</v>
      </c>
      <c r="U39" s="68">
        <v>68927</v>
      </c>
      <c r="V39" s="68">
        <v>71036</v>
      </c>
      <c r="W39" s="68">
        <v>71776</v>
      </c>
      <c r="X39" s="68">
        <v>71388</v>
      </c>
      <c r="Y39" s="68">
        <v>69863</v>
      </c>
      <c r="Z39" s="68">
        <v>73425</v>
      </c>
      <c r="AA39" s="68">
        <v>74210</v>
      </c>
      <c r="AB39" s="68">
        <v>73645</v>
      </c>
      <c r="AC39" s="68">
        <v>74284</v>
      </c>
      <c r="AD39" s="68">
        <v>76041</v>
      </c>
      <c r="AE39" s="68">
        <v>76766</v>
      </c>
      <c r="AF39" s="68">
        <v>77318</v>
      </c>
      <c r="AG39" s="68">
        <v>78788</v>
      </c>
      <c r="AH39" s="68">
        <v>79503</v>
      </c>
      <c r="AI39" s="68">
        <v>80941</v>
      </c>
      <c r="AJ39" s="68">
        <v>79242</v>
      </c>
      <c r="AK39" s="68">
        <v>80654</v>
      </c>
      <c r="AL39" s="68">
        <v>79932</v>
      </c>
      <c r="AM39" s="68">
        <v>81228</v>
      </c>
      <c r="AN39" s="68">
        <v>79131</v>
      </c>
      <c r="AO39" s="68">
        <v>78303</v>
      </c>
      <c r="AP39" s="68">
        <v>80814</v>
      </c>
      <c r="AQ39" s="68">
        <v>77574</v>
      </c>
      <c r="AR39" s="68">
        <v>77083</v>
      </c>
      <c r="AS39" s="68">
        <v>72855</v>
      </c>
      <c r="AT39" s="68">
        <v>75816</v>
      </c>
      <c r="AU39" s="68">
        <v>74505</v>
      </c>
      <c r="AV39" s="68">
        <v>71834</v>
      </c>
      <c r="AW39" s="68">
        <v>72858</v>
      </c>
      <c r="AX39" s="68">
        <v>76131</v>
      </c>
      <c r="AY39" s="68">
        <v>73514</v>
      </c>
      <c r="AZ39" s="68">
        <v>77158</v>
      </c>
      <c r="BA39" s="68">
        <v>76548</v>
      </c>
      <c r="BB39" s="68">
        <v>76785</v>
      </c>
      <c r="BC39" s="68">
        <v>77739</v>
      </c>
      <c r="BD39" s="68">
        <v>75678</v>
      </c>
      <c r="BE39" s="68">
        <v>76722</v>
      </c>
      <c r="BF39" s="68">
        <v>77490</v>
      </c>
      <c r="BG39" s="68">
        <v>76869</v>
      </c>
      <c r="BH39" s="68">
        <v>74325</v>
      </c>
      <c r="BI39" s="68">
        <v>73562</v>
      </c>
      <c r="BJ39" s="68">
        <v>75173</v>
      </c>
      <c r="BK39" s="68">
        <v>76758</v>
      </c>
      <c r="BL39" s="68">
        <v>76854</v>
      </c>
      <c r="BM39" s="68">
        <v>78500</v>
      </c>
      <c r="BN39" s="68">
        <v>79503</v>
      </c>
      <c r="BO39" s="68">
        <v>77836</v>
      </c>
      <c r="BP39" s="68">
        <v>79184</v>
      </c>
      <c r="BQ39" s="68">
        <v>79393</v>
      </c>
      <c r="BR39" s="68">
        <f>+BR40-BR38</f>
        <v>82134</v>
      </c>
      <c r="BS39" s="68">
        <v>82156</v>
      </c>
      <c r="BT39" s="32">
        <v>83584</v>
      </c>
      <c r="BU39" s="32">
        <v>83129</v>
      </c>
      <c r="BV39" s="32">
        <v>85194</v>
      </c>
      <c r="BW39" s="32">
        <v>83369</v>
      </c>
      <c r="BX39" s="32">
        <v>85842</v>
      </c>
      <c r="BY39" s="32">
        <v>86641</v>
      </c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</row>
    <row r="40" spans="1:94" s="4" customFormat="1" ht="15.75" x14ac:dyDescent="0.25">
      <c r="A40" s="65" t="s">
        <v>32</v>
      </c>
      <c r="B40" s="66"/>
      <c r="C40" s="66"/>
      <c r="D40" s="66">
        <v>134233</v>
      </c>
      <c r="E40" s="66">
        <v>136599</v>
      </c>
      <c r="F40" s="66">
        <v>138573</v>
      </c>
      <c r="G40" s="66">
        <v>141032</v>
      </c>
      <c r="H40" s="66">
        <v>136769</v>
      </c>
      <c r="I40" s="66">
        <v>139327</v>
      </c>
      <c r="J40" s="66">
        <v>138428</v>
      </c>
      <c r="K40" s="66">
        <v>138074</v>
      </c>
      <c r="L40" s="66">
        <v>138210</v>
      </c>
      <c r="M40" s="66">
        <v>138055</v>
      </c>
      <c r="N40" s="66">
        <v>140828</v>
      </c>
      <c r="O40" s="66">
        <v>140984</v>
      </c>
      <c r="P40" s="66">
        <v>142639</v>
      </c>
      <c r="Q40" s="66">
        <v>137626</v>
      </c>
      <c r="R40" s="66">
        <v>124966</v>
      </c>
      <c r="S40" s="66">
        <v>135040</v>
      </c>
      <c r="T40" s="66">
        <v>137931</v>
      </c>
      <c r="U40" s="66">
        <v>139748</v>
      </c>
      <c r="V40" s="66">
        <v>144452</v>
      </c>
      <c r="W40" s="66">
        <v>146239</v>
      </c>
      <c r="X40" s="66">
        <v>145988</v>
      </c>
      <c r="Y40" s="66">
        <v>143191</v>
      </c>
      <c r="Z40" s="66">
        <v>151921</v>
      </c>
      <c r="AA40" s="66">
        <v>185148</v>
      </c>
      <c r="AB40" s="66">
        <v>184364</v>
      </c>
      <c r="AC40" s="66">
        <v>186986</v>
      </c>
      <c r="AD40" s="66">
        <v>191565</v>
      </c>
      <c r="AE40" s="66">
        <v>194899</v>
      </c>
      <c r="AF40" s="66">
        <v>197344</v>
      </c>
      <c r="AG40" s="66">
        <v>201701</v>
      </c>
      <c r="AH40" s="66">
        <v>203936</v>
      </c>
      <c r="AI40" s="66">
        <v>208010</v>
      </c>
      <c r="AJ40" s="66">
        <v>203340</v>
      </c>
      <c r="AK40" s="66">
        <v>207364</v>
      </c>
      <c r="AL40" s="66">
        <v>205418</v>
      </c>
      <c r="AM40" s="64">
        <v>210343</v>
      </c>
      <c r="AN40" s="66">
        <f>+AN38+AN39</f>
        <v>205428</v>
      </c>
      <c r="AO40" s="66">
        <f>+AO38+AO39</f>
        <v>203219</v>
      </c>
      <c r="AP40" s="66">
        <v>205545</v>
      </c>
      <c r="AQ40" s="66">
        <v>197114</v>
      </c>
      <c r="AR40" s="66">
        <f>+AR38+AR39</f>
        <v>195715</v>
      </c>
      <c r="AS40" s="66">
        <v>184718</v>
      </c>
      <c r="AT40" s="66">
        <v>192529</v>
      </c>
      <c r="AU40" s="66">
        <v>187855</v>
      </c>
      <c r="AV40" s="66">
        <v>180506</v>
      </c>
      <c r="AW40" s="66">
        <v>184990</v>
      </c>
      <c r="AX40" s="66">
        <v>192905</v>
      </c>
      <c r="AY40" s="64">
        <v>186612</v>
      </c>
      <c r="AZ40" s="64">
        <v>193788</v>
      </c>
      <c r="BA40" s="64">
        <v>192227</v>
      </c>
      <c r="BB40" s="64">
        <v>193769</v>
      </c>
      <c r="BC40" s="64">
        <v>195686</v>
      </c>
      <c r="BD40" s="64">
        <v>190197</v>
      </c>
      <c r="BE40" s="64">
        <v>193335</v>
      </c>
      <c r="BF40" s="64">
        <v>194850</v>
      </c>
      <c r="BG40" s="64">
        <v>192875</v>
      </c>
      <c r="BH40" s="64">
        <v>186333</v>
      </c>
      <c r="BI40" s="64">
        <v>183307</v>
      </c>
      <c r="BJ40" s="64">
        <v>191577</v>
      </c>
      <c r="BK40" s="64">
        <v>195705</v>
      </c>
      <c r="BL40" s="64">
        <v>196144</v>
      </c>
      <c r="BM40" s="64">
        <v>200609</v>
      </c>
      <c r="BN40" s="64">
        <v>203671</v>
      </c>
      <c r="BO40" s="64">
        <v>198897</v>
      </c>
      <c r="BP40" s="64">
        <v>201752</v>
      </c>
      <c r="BQ40" s="64">
        <f>+BQ38+BQ39</f>
        <v>202119</v>
      </c>
      <c r="BR40" s="64">
        <v>208615</v>
      </c>
      <c r="BS40" s="64">
        <f>+BS38+BS39</f>
        <v>208590</v>
      </c>
      <c r="BT40" s="30">
        <v>212090</v>
      </c>
      <c r="BU40" s="30">
        <v>211328</v>
      </c>
      <c r="BV40" s="30">
        <f>+BV38+BV39</f>
        <v>217224</v>
      </c>
      <c r="BW40" s="30">
        <v>213316</v>
      </c>
      <c r="BX40" s="30">
        <v>219520</v>
      </c>
      <c r="BY40" s="30">
        <v>220207</v>
      </c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</row>
    <row r="41" spans="1:94" s="5" customFormat="1" ht="15.75" x14ac:dyDescent="0.25">
      <c r="A41" s="65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70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35"/>
      <c r="BU41" s="35"/>
      <c r="BV41" s="35"/>
      <c r="BW41" s="35"/>
      <c r="BX41" s="35"/>
      <c r="BY41" s="35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</row>
    <row r="42" spans="1:94" s="5" customFormat="1" ht="15.75" x14ac:dyDescent="0.25">
      <c r="A42" s="65" t="s">
        <v>80</v>
      </c>
      <c r="B42" s="62"/>
      <c r="C42" s="62"/>
      <c r="D42" s="62">
        <v>1667</v>
      </c>
      <c r="E42" s="62">
        <v>1734</v>
      </c>
      <c r="F42" s="62">
        <v>1804</v>
      </c>
      <c r="G42" s="62">
        <v>1850</v>
      </c>
      <c r="H42" s="62">
        <v>1850</v>
      </c>
      <c r="I42" s="62">
        <v>1865</v>
      </c>
      <c r="J42" s="62">
        <v>2037</v>
      </c>
      <c r="K42" s="62">
        <v>2179</v>
      </c>
      <c r="L42" s="62">
        <v>2159</v>
      </c>
      <c r="M42" s="62">
        <v>2205</v>
      </c>
      <c r="N42" s="62">
        <f>+N30</f>
        <v>2286</v>
      </c>
      <c r="O42" s="62">
        <f t="shared" ref="O42:AJ42" si="11">+O30</f>
        <v>2372</v>
      </c>
      <c r="P42" s="62">
        <f t="shared" si="11"/>
        <v>2463</v>
      </c>
      <c r="Q42" s="62">
        <f t="shared" si="11"/>
        <v>2528</v>
      </c>
      <c r="R42" s="62">
        <f t="shared" si="11"/>
        <v>2335</v>
      </c>
      <c r="S42" s="62">
        <f t="shared" si="11"/>
        <v>2445</v>
      </c>
      <c r="T42" s="62">
        <f t="shared" si="11"/>
        <v>2543</v>
      </c>
      <c r="U42" s="62">
        <f t="shared" si="11"/>
        <v>3132</v>
      </c>
      <c r="V42" s="62">
        <f t="shared" si="11"/>
        <v>3303</v>
      </c>
      <c r="W42" s="62">
        <f t="shared" si="11"/>
        <v>3482</v>
      </c>
      <c r="X42" s="62">
        <f t="shared" si="11"/>
        <v>3330</v>
      </c>
      <c r="Y42" s="62">
        <f t="shared" si="11"/>
        <v>3356</v>
      </c>
      <c r="Z42" s="62">
        <f t="shared" si="11"/>
        <v>3619</v>
      </c>
      <c r="AA42" s="62">
        <f t="shared" si="11"/>
        <v>3788</v>
      </c>
      <c r="AB42" s="62">
        <f t="shared" si="11"/>
        <v>3850</v>
      </c>
      <c r="AC42" s="62">
        <f t="shared" si="11"/>
        <v>4103</v>
      </c>
      <c r="AD42" s="62">
        <f t="shared" si="11"/>
        <v>4174</v>
      </c>
      <c r="AE42" s="62">
        <f t="shared" si="11"/>
        <v>4363</v>
      </c>
      <c r="AF42" s="62">
        <f t="shared" si="11"/>
        <v>4632</v>
      </c>
      <c r="AG42" s="62">
        <f t="shared" si="11"/>
        <v>4889</v>
      </c>
      <c r="AH42" s="62">
        <f t="shared" si="11"/>
        <v>4989</v>
      </c>
      <c r="AI42" s="62">
        <f t="shared" si="11"/>
        <v>5110</v>
      </c>
      <c r="AJ42" s="62">
        <f t="shared" si="11"/>
        <v>5068</v>
      </c>
      <c r="AK42" s="62">
        <v>5219</v>
      </c>
      <c r="AL42" s="62">
        <v>5263</v>
      </c>
      <c r="AM42" s="64">
        <v>5393</v>
      </c>
      <c r="AN42" s="66">
        <v>5772</v>
      </c>
      <c r="AO42" s="66">
        <v>5905</v>
      </c>
      <c r="AP42" s="66">
        <v>5848</v>
      </c>
      <c r="AQ42" s="66">
        <v>5777</v>
      </c>
      <c r="AR42" s="66">
        <v>5605</v>
      </c>
      <c r="AS42" s="66">
        <v>5368</v>
      </c>
      <c r="AT42" s="66">
        <f>+AT44-AT43</f>
        <v>5467</v>
      </c>
      <c r="AU42" s="66">
        <f>+AU44-AU43</f>
        <v>5330</v>
      </c>
      <c r="AV42" s="66">
        <v>5011</v>
      </c>
      <c r="AW42" s="66">
        <v>4961</v>
      </c>
      <c r="AX42" s="66">
        <v>5139</v>
      </c>
      <c r="AY42" s="64">
        <v>5219</v>
      </c>
      <c r="AZ42" s="64">
        <v>4972</v>
      </c>
      <c r="BA42" s="64">
        <v>4965</v>
      </c>
      <c r="BB42" s="64">
        <v>5086</v>
      </c>
      <c r="BC42" s="64">
        <v>5208</v>
      </c>
      <c r="BD42" s="64">
        <v>5115</v>
      </c>
      <c r="BE42" s="64">
        <v>5168</v>
      </c>
      <c r="BF42" s="64">
        <v>5216</v>
      </c>
      <c r="BG42" s="64">
        <v>5182</v>
      </c>
      <c r="BH42" s="64">
        <v>5050</v>
      </c>
      <c r="BI42" s="64">
        <v>4944</v>
      </c>
      <c r="BJ42" s="64">
        <v>5288</v>
      </c>
      <c r="BK42" s="64">
        <v>5507</v>
      </c>
      <c r="BL42" s="64">
        <v>5509</v>
      </c>
      <c r="BM42" s="64">
        <v>5778</v>
      </c>
      <c r="BN42" s="64">
        <v>6074</v>
      </c>
      <c r="BO42" s="64">
        <v>6012</v>
      </c>
      <c r="BP42" s="64">
        <v>6176</v>
      </c>
      <c r="BQ42" s="64">
        <v>6250</v>
      </c>
      <c r="BR42" s="64">
        <v>6545</v>
      </c>
      <c r="BS42" s="64">
        <v>6659</v>
      </c>
      <c r="BT42" s="30">
        <v>6868</v>
      </c>
      <c r="BU42" s="30">
        <v>6860</v>
      </c>
      <c r="BV42" s="30">
        <v>7139</v>
      </c>
      <c r="BW42" s="30">
        <v>7258</v>
      </c>
      <c r="BX42" s="30">
        <v>7645</v>
      </c>
      <c r="BY42" s="30">
        <v>7779</v>
      </c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</row>
    <row r="43" spans="1:94" s="5" customFormat="1" ht="15.75" x14ac:dyDescent="0.25">
      <c r="A43" s="65" t="s">
        <v>81</v>
      </c>
      <c r="B43" s="62"/>
      <c r="C43" s="62"/>
      <c r="D43" s="67">
        <v>1492</v>
      </c>
      <c r="E43" s="67">
        <v>1475</v>
      </c>
      <c r="F43" s="67">
        <v>1527</v>
      </c>
      <c r="G43" s="67">
        <v>1601</v>
      </c>
      <c r="H43" s="67">
        <v>1575</v>
      </c>
      <c r="I43" s="67">
        <v>1593</v>
      </c>
      <c r="J43" s="67">
        <v>1782</v>
      </c>
      <c r="K43" s="67">
        <v>1806</v>
      </c>
      <c r="L43" s="67">
        <v>1899</v>
      </c>
      <c r="M43" s="67">
        <v>1970</v>
      </c>
      <c r="N43" s="67">
        <v>2043</v>
      </c>
      <c r="O43" s="67">
        <v>2386</v>
      </c>
      <c r="P43" s="67">
        <v>2537</v>
      </c>
      <c r="Q43" s="67">
        <v>3295</v>
      </c>
      <c r="R43" s="67">
        <v>2933</v>
      </c>
      <c r="S43" s="67">
        <v>3139</v>
      </c>
      <c r="T43" s="67">
        <v>3190</v>
      </c>
      <c r="U43" s="67">
        <v>3527</v>
      </c>
      <c r="V43" s="67">
        <v>3785</v>
      </c>
      <c r="W43" s="67">
        <v>4047</v>
      </c>
      <c r="X43" s="67">
        <v>4155</v>
      </c>
      <c r="Y43" s="67">
        <v>4258</v>
      </c>
      <c r="Z43" s="67">
        <v>4617</v>
      </c>
      <c r="AA43" s="67">
        <v>4685</v>
      </c>
      <c r="AB43" s="67">
        <v>5008</v>
      </c>
      <c r="AC43" s="67">
        <v>5395</v>
      </c>
      <c r="AD43" s="67">
        <v>5359</v>
      </c>
      <c r="AE43" s="67">
        <v>5403</v>
      </c>
      <c r="AF43" s="67">
        <v>5496</v>
      </c>
      <c r="AG43" s="67">
        <v>5748</v>
      </c>
      <c r="AH43" s="67">
        <v>5812</v>
      </c>
      <c r="AI43" s="67">
        <v>6030</v>
      </c>
      <c r="AJ43" s="67">
        <v>6838</v>
      </c>
      <c r="AK43" s="67">
        <v>7124</v>
      </c>
      <c r="AL43" s="67">
        <v>7172</v>
      </c>
      <c r="AM43" s="68">
        <v>7280</v>
      </c>
      <c r="AN43" s="68">
        <v>7172</v>
      </c>
      <c r="AO43" s="68">
        <v>7009</v>
      </c>
      <c r="AP43" s="68">
        <v>7059</v>
      </c>
      <c r="AQ43" s="68">
        <v>6787</v>
      </c>
      <c r="AR43" s="68">
        <v>6768</v>
      </c>
      <c r="AS43" s="68">
        <v>6230</v>
      </c>
      <c r="AT43" s="68">
        <v>6640</v>
      </c>
      <c r="AU43" s="68">
        <v>6519</v>
      </c>
      <c r="AV43" s="68">
        <v>6469</v>
      </c>
      <c r="AW43" s="68">
        <v>6904</v>
      </c>
      <c r="AX43" s="68">
        <v>7301</v>
      </c>
      <c r="AY43" s="68">
        <v>7176</v>
      </c>
      <c r="AZ43" s="68">
        <f>+AZ44-AZ42</f>
        <v>7351</v>
      </c>
      <c r="BA43" s="68">
        <f t="shared" ref="BA43:BB43" si="12">+BA44-BA42</f>
        <v>7360</v>
      </c>
      <c r="BB43" s="68">
        <f t="shared" si="12"/>
        <v>7764</v>
      </c>
      <c r="BC43" s="68">
        <v>7933</v>
      </c>
      <c r="BD43" s="68">
        <v>7720</v>
      </c>
      <c r="BE43" s="68">
        <v>7704</v>
      </c>
      <c r="BF43" s="68">
        <f>+BF44-BF42</f>
        <v>7736</v>
      </c>
      <c r="BG43" s="68">
        <f t="shared" ref="BG43:BH43" si="13">+BG44-BG42</f>
        <v>7724</v>
      </c>
      <c r="BH43" s="68">
        <f t="shared" si="13"/>
        <v>7450</v>
      </c>
      <c r="BI43" s="68">
        <v>7259</v>
      </c>
      <c r="BJ43" s="68">
        <v>7251</v>
      </c>
      <c r="BK43" s="68">
        <v>7407</v>
      </c>
      <c r="BL43" s="68">
        <v>7379</v>
      </c>
      <c r="BM43" s="68">
        <v>7728</v>
      </c>
      <c r="BN43" s="68">
        <v>7737</v>
      </c>
      <c r="BO43" s="68">
        <v>7597</v>
      </c>
      <c r="BP43" s="68">
        <v>7788</v>
      </c>
      <c r="BQ43" s="68">
        <v>8125</v>
      </c>
      <c r="BR43" s="68">
        <v>8305</v>
      </c>
      <c r="BS43" s="68">
        <v>7938</v>
      </c>
      <c r="BT43" s="32">
        <v>8042</v>
      </c>
      <c r="BU43" s="32">
        <v>8026</v>
      </c>
      <c r="BV43" s="32">
        <v>8389</v>
      </c>
      <c r="BW43" s="32">
        <v>8204</v>
      </c>
      <c r="BX43" s="32">
        <v>8696</v>
      </c>
      <c r="BY43" s="32">
        <v>8953</v>
      </c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</row>
    <row r="44" spans="1:94" s="5" customFormat="1" ht="15.75" x14ac:dyDescent="0.25">
      <c r="A44" s="65" t="s">
        <v>82</v>
      </c>
      <c r="B44" s="62"/>
      <c r="C44" s="62"/>
      <c r="D44" s="62">
        <v>3159</v>
      </c>
      <c r="E44" s="62">
        <v>3209</v>
      </c>
      <c r="F44" s="62">
        <v>3331</v>
      </c>
      <c r="G44" s="62">
        <v>3451</v>
      </c>
      <c r="H44" s="62">
        <v>3425</v>
      </c>
      <c r="I44" s="62">
        <v>3458</v>
      </c>
      <c r="J44" s="62">
        <v>3819</v>
      </c>
      <c r="K44" s="62">
        <v>3985</v>
      </c>
      <c r="L44" s="62">
        <v>4058</v>
      </c>
      <c r="M44" s="62">
        <v>4175</v>
      </c>
      <c r="N44" s="62">
        <v>4329</v>
      </c>
      <c r="O44" s="62">
        <v>4758</v>
      </c>
      <c r="P44" s="62">
        <v>5000</v>
      </c>
      <c r="Q44" s="62">
        <v>5823</v>
      </c>
      <c r="R44" s="62">
        <v>5268</v>
      </c>
      <c r="S44" s="62">
        <v>5584</v>
      </c>
      <c r="T44" s="62">
        <v>5733</v>
      </c>
      <c r="U44" s="62">
        <v>6659</v>
      </c>
      <c r="V44" s="62">
        <v>7088</v>
      </c>
      <c r="W44" s="62">
        <v>7529</v>
      </c>
      <c r="X44" s="62">
        <v>7485</v>
      </c>
      <c r="Y44" s="62">
        <v>7614</v>
      </c>
      <c r="Z44" s="62">
        <v>8236</v>
      </c>
      <c r="AA44" s="62">
        <v>8473</v>
      </c>
      <c r="AB44" s="62">
        <f t="shared" ref="AB44:AL44" si="14">+AB42+AB43</f>
        <v>8858</v>
      </c>
      <c r="AC44" s="62">
        <f t="shared" si="14"/>
        <v>9498</v>
      </c>
      <c r="AD44" s="62">
        <f t="shared" si="14"/>
        <v>9533</v>
      </c>
      <c r="AE44" s="62">
        <f t="shared" si="14"/>
        <v>9766</v>
      </c>
      <c r="AF44" s="62">
        <f t="shared" si="14"/>
        <v>10128</v>
      </c>
      <c r="AG44" s="62">
        <f t="shared" si="14"/>
        <v>10637</v>
      </c>
      <c r="AH44" s="62">
        <f t="shared" si="14"/>
        <v>10801</v>
      </c>
      <c r="AI44" s="62">
        <f t="shared" si="14"/>
        <v>11140</v>
      </c>
      <c r="AJ44" s="62">
        <f t="shared" si="14"/>
        <v>11906</v>
      </c>
      <c r="AK44" s="62">
        <f t="shared" si="14"/>
        <v>12343</v>
      </c>
      <c r="AL44" s="62">
        <f t="shared" si="14"/>
        <v>12435</v>
      </c>
      <c r="AM44" s="64">
        <v>12673</v>
      </c>
      <c r="AN44" s="66">
        <v>12944</v>
      </c>
      <c r="AO44" s="66">
        <v>12914</v>
      </c>
      <c r="AP44" s="66">
        <v>12907</v>
      </c>
      <c r="AQ44" s="66">
        <v>12564</v>
      </c>
      <c r="AR44" s="66">
        <v>12373</v>
      </c>
      <c r="AS44" s="66">
        <v>11598</v>
      </c>
      <c r="AT44" s="66">
        <v>12107</v>
      </c>
      <c r="AU44" s="66">
        <v>11849</v>
      </c>
      <c r="AV44" s="66">
        <v>11480</v>
      </c>
      <c r="AW44" s="66">
        <v>11865</v>
      </c>
      <c r="AX44" s="66">
        <v>12440</v>
      </c>
      <c r="AY44" s="64">
        <v>12395</v>
      </c>
      <c r="AZ44" s="64">
        <v>12323</v>
      </c>
      <c r="BA44" s="64">
        <v>12325</v>
      </c>
      <c r="BB44" s="64">
        <v>12850</v>
      </c>
      <c r="BC44" s="64">
        <v>13141</v>
      </c>
      <c r="BD44" s="64">
        <v>12835</v>
      </c>
      <c r="BE44" s="64">
        <v>12872</v>
      </c>
      <c r="BF44" s="64">
        <v>12952</v>
      </c>
      <c r="BG44" s="64">
        <v>12906</v>
      </c>
      <c r="BH44" s="64">
        <v>12500</v>
      </c>
      <c r="BI44" s="64">
        <v>12203</v>
      </c>
      <c r="BJ44" s="64">
        <v>12539</v>
      </c>
      <c r="BK44" s="64">
        <v>12914</v>
      </c>
      <c r="BL44" s="64">
        <v>12888</v>
      </c>
      <c r="BM44" s="64">
        <v>13506</v>
      </c>
      <c r="BN44" s="64">
        <v>13811</v>
      </c>
      <c r="BO44" s="64">
        <v>13609</v>
      </c>
      <c r="BP44" s="64">
        <v>13964</v>
      </c>
      <c r="BQ44" s="64">
        <v>14375</v>
      </c>
      <c r="BR44" s="64">
        <v>14850</v>
      </c>
      <c r="BS44" s="64">
        <f>+BS42+BS43</f>
        <v>14597</v>
      </c>
      <c r="BT44" s="30">
        <v>14910</v>
      </c>
      <c r="BU44" s="30">
        <f>+BU42+BU43</f>
        <v>14886</v>
      </c>
      <c r="BV44" s="30">
        <v>15528</v>
      </c>
      <c r="BW44" s="30">
        <v>15462</v>
      </c>
      <c r="BX44" s="30">
        <v>16341</v>
      </c>
      <c r="BY44" s="30">
        <v>16732</v>
      </c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</row>
    <row r="45" spans="1:94" s="5" customFormat="1" ht="15.75" x14ac:dyDescent="0.25">
      <c r="A45" s="73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4"/>
      <c r="AN45" s="66"/>
      <c r="AO45" s="66"/>
      <c r="AP45" s="66"/>
      <c r="AQ45" s="66"/>
      <c r="AR45" s="66"/>
      <c r="AS45" s="71"/>
      <c r="AT45" s="71"/>
      <c r="AU45" s="71"/>
      <c r="AV45" s="71"/>
      <c r="AW45" s="71"/>
      <c r="AX45" s="71"/>
      <c r="AY45" s="70"/>
      <c r="AZ45" s="72"/>
      <c r="BA45" s="72"/>
      <c r="BB45" s="72"/>
      <c r="BC45" s="72"/>
      <c r="BD45" s="72"/>
      <c r="BE45" s="72"/>
      <c r="BF45" s="72"/>
      <c r="BG45" s="72"/>
      <c r="BH45" s="72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</row>
    <row r="46" spans="1:94" s="5" customFormat="1" ht="15.75" x14ac:dyDescent="0.25">
      <c r="A46" s="74" t="s">
        <v>83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4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4"/>
      <c r="AZ46" s="72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30"/>
      <c r="BU46" s="30"/>
      <c r="BV46" s="30"/>
      <c r="BW46" s="30"/>
      <c r="BX46" s="30"/>
      <c r="BY46" s="30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</row>
    <row r="47" spans="1:94" s="5" customFormat="1" ht="15.75" x14ac:dyDescent="0.25">
      <c r="A47" s="73"/>
      <c r="B47" s="62"/>
      <c r="C47" s="66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4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30"/>
      <c r="BU47" s="30"/>
      <c r="BV47" s="30"/>
      <c r="BW47" s="30"/>
      <c r="BX47" s="30"/>
      <c r="BY47" s="30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</row>
    <row r="48" spans="1:94" s="4" customFormat="1" ht="15.75" x14ac:dyDescent="0.25">
      <c r="A48" s="69" t="s">
        <v>84</v>
      </c>
      <c r="B48" s="66"/>
      <c r="C48" s="66"/>
      <c r="D48" s="66">
        <v>154330</v>
      </c>
      <c r="E48" s="66">
        <v>157616</v>
      </c>
      <c r="F48" s="66">
        <v>160467</v>
      </c>
      <c r="G48" s="66">
        <v>163520</v>
      </c>
      <c r="H48" s="66">
        <v>159120</v>
      </c>
      <c r="I48" s="66">
        <v>162328</v>
      </c>
      <c r="J48" s="66">
        <v>162158</v>
      </c>
      <c r="K48" s="66">
        <v>161737</v>
      </c>
      <c r="L48" s="66">
        <v>162536</v>
      </c>
      <c r="M48" s="66">
        <v>162897</v>
      </c>
      <c r="N48" s="66">
        <v>166442</v>
      </c>
      <c r="O48" s="66">
        <v>166809</v>
      </c>
      <c r="P48" s="66">
        <v>168870</v>
      </c>
      <c r="Q48" s="66">
        <v>162466</v>
      </c>
      <c r="R48" s="66">
        <v>147497</v>
      </c>
      <c r="S48" s="66">
        <v>159378</v>
      </c>
      <c r="T48" s="66">
        <v>163160</v>
      </c>
      <c r="U48" s="66">
        <v>165395</v>
      </c>
      <c r="V48" s="66">
        <v>170727</v>
      </c>
      <c r="W48" s="66">
        <v>173145</v>
      </c>
      <c r="X48" s="66">
        <v>172613</v>
      </c>
      <c r="Y48" s="66">
        <v>169365</v>
      </c>
      <c r="Z48" s="66">
        <v>180017</v>
      </c>
      <c r="AA48" s="66">
        <v>213971</v>
      </c>
      <c r="AB48" s="66">
        <v>213300</v>
      </c>
      <c r="AC48" s="66">
        <v>216966</v>
      </c>
      <c r="AD48" s="66">
        <v>221577</v>
      </c>
      <c r="AE48" s="66">
        <v>225672</v>
      </c>
      <c r="AF48" s="66">
        <v>228417</v>
      </c>
      <c r="AG48" s="66">
        <v>233616</v>
      </c>
      <c r="AH48" s="64">
        <v>236427</v>
      </c>
      <c r="AI48" s="64">
        <v>241613</v>
      </c>
      <c r="AJ48" s="64">
        <v>236152</v>
      </c>
      <c r="AK48" s="64">
        <v>241070</v>
      </c>
      <c r="AL48" s="64">
        <v>239684</v>
      </c>
      <c r="AM48" s="64">
        <v>245285</v>
      </c>
      <c r="AN48" s="64">
        <v>239717</v>
      </c>
      <c r="AO48" s="64">
        <v>236748</v>
      </c>
      <c r="AP48" s="64">
        <v>237119</v>
      </c>
      <c r="AQ48" s="64">
        <v>227351</v>
      </c>
      <c r="AR48" s="64">
        <v>225642</v>
      </c>
      <c r="AS48" s="64">
        <v>213101</v>
      </c>
      <c r="AT48" s="64">
        <v>222525</v>
      </c>
      <c r="AU48" s="64">
        <v>217135</v>
      </c>
      <c r="AV48" s="64">
        <v>208707</v>
      </c>
      <c r="AW48" s="64">
        <v>214949</v>
      </c>
      <c r="AX48" s="64">
        <v>224456</v>
      </c>
      <c r="AY48" s="64">
        <v>216995</v>
      </c>
      <c r="AZ48" s="64">
        <v>225588</v>
      </c>
      <c r="BA48" s="64">
        <v>223812</v>
      </c>
      <c r="BB48" s="64">
        <f>+BB20+BB38</f>
        <v>225887</v>
      </c>
      <c r="BC48" s="64">
        <v>228265</v>
      </c>
      <c r="BD48" s="64">
        <v>222361</v>
      </c>
      <c r="BE48" s="64">
        <v>226275</v>
      </c>
      <c r="BF48" s="64">
        <v>228517</v>
      </c>
      <c r="BG48" s="64">
        <v>226424</v>
      </c>
      <c r="BH48" s="64">
        <v>218809</v>
      </c>
      <c r="BI48" s="64">
        <v>215347</v>
      </c>
      <c r="BJ48" s="64">
        <v>221738</v>
      </c>
      <c r="BK48" s="64">
        <v>226582</v>
      </c>
      <c r="BL48" s="64">
        <v>227443</v>
      </c>
      <c r="BM48" s="64">
        <f>+BM38+BM20</f>
        <v>233323</v>
      </c>
      <c r="BN48" s="64">
        <v>237734</v>
      </c>
      <c r="BO48" s="64">
        <v>232368</v>
      </c>
      <c r="BP48" s="64">
        <v>236382</v>
      </c>
      <c r="BQ48" s="64">
        <v>237381</v>
      </c>
      <c r="BR48" s="64">
        <v>244780</v>
      </c>
      <c r="BS48" s="64">
        <v>245006</v>
      </c>
      <c r="BT48" s="30">
        <v>249294</v>
      </c>
      <c r="BU48" s="30">
        <v>249140</v>
      </c>
      <c r="BV48" s="30">
        <v>257121</v>
      </c>
      <c r="BW48" s="30">
        <f>+BW20+BW31+BW36</f>
        <v>253147</v>
      </c>
      <c r="BX48" s="30">
        <f>+BX20+BX31+BX36</f>
        <v>260816</v>
      </c>
      <c r="BY48" s="30">
        <f>+BY20+BY31+BY36</f>
        <v>261112</v>
      </c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</row>
    <row r="49" spans="1:94" s="4" customFormat="1" ht="15.75" x14ac:dyDescent="0.25">
      <c r="A49" s="77" t="s">
        <v>85</v>
      </c>
      <c r="B49" s="66"/>
      <c r="C49" s="66"/>
      <c r="D49" s="68">
        <f t="shared" ref="D49:K49" si="15">+D50-D48</f>
        <v>21882</v>
      </c>
      <c r="E49" s="68">
        <f t="shared" si="15"/>
        <v>22230</v>
      </c>
      <c r="F49" s="68">
        <f t="shared" si="15"/>
        <v>22347</v>
      </c>
      <c r="G49" s="68">
        <f t="shared" si="15"/>
        <v>22708</v>
      </c>
      <c r="H49" s="68">
        <f t="shared" si="15"/>
        <v>22183</v>
      </c>
      <c r="I49" s="68">
        <f t="shared" si="15"/>
        <v>22551</v>
      </c>
      <c r="J49" s="68">
        <f t="shared" si="15"/>
        <v>22608</v>
      </c>
      <c r="K49" s="68">
        <f t="shared" si="15"/>
        <v>22582</v>
      </c>
      <c r="L49" s="68">
        <f t="shared" ref="L49:AI49" si="16">+L50-L48</f>
        <v>22613</v>
      </c>
      <c r="M49" s="68">
        <f t="shared" si="16"/>
        <v>22556</v>
      </c>
      <c r="N49" s="68">
        <f t="shared" si="16"/>
        <v>23091</v>
      </c>
      <c r="O49" s="68">
        <f t="shared" si="16"/>
        <v>23226</v>
      </c>
      <c r="P49" s="68">
        <f t="shared" si="16"/>
        <v>23458</v>
      </c>
      <c r="Q49" s="68">
        <f t="shared" si="16"/>
        <v>22694</v>
      </c>
      <c r="R49" s="68">
        <f t="shared" si="16"/>
        <v>20859</v>
      </c>
      <c r="S49" s="68">
        <f t="shared" si="16"/>
        <v>22190</v>
      </c>
      <c r="T49" s="68">
        <f t="shared" si="16"/>
        <v>22657</v>
      </c>
      <c r="U49" s="68">
        <f t="shared" si="16"/>
        <v>22865</v>
      </c>
      <c r="V49" s="68">
        <f t="shared" si="16"/>
        <v>23370</v>
      </c>
      <c r="W49" s="68">
        <f t="shared" si="16"/>
        <v>23793</v>
      </c>
      <c r="X49" s="68">
        <f t="shared" si="16"/>
        <v>23807</v>
      </c>
      <c r="Y49" s="68">
        <f t="shared" si="16"/>
        <v>23598</v>
      </c>
      <c r="Z49" s="68">
        <f t="shared" si="16"/>
        <v>25226</v>
      </c>
      <c r="AA49" s="68">
        <f t="shared" si="16"/>
        <v>25979</v>
      </c>
      <c r="AB49" s="68">
        <f t="shared" si="16"/>
        <v>25783</v>
      </c>
      <c r="AC49" s="68">
        <f t="shared" si="16"/>
        <v>26534</v>
      </c>
      <c r="AD49" s="68">
        <f t="shared" si="16"/>
        <v>26897</v>
      </c>
      <c r="AE49" s="68">
        <f t="shared" si="16"/>
        <v>27425</v>
      </c>
      <c r="AF49" s="68">
        <f t="shared" si="16"/>
        <v>27726</v>
      </c>
      <c r="AG49" s="68">
        <f t="shared" si="16"/>
        <v>28390</v>
      </c>
      <c r="AH49" s="68">
        <f t="shared" si="16"/>
        <v>28731</v>
      </c>
      <c r="AI49" s="68">
        <f t="shared" si="16"/>
        <v>29581</v>
      </c>
      <c r="AJ49" s="68">
        <f>+AJ50-AJ48</f>
        <v>29062</v>
      </c>
      <c r="AK49" s="68">
        <v>30029</v>
      </c>
      <c r="AL49" s="68">
        <v>30174</v>
      </c>
      <c r="AM49" s="68">
        <v>31856</v>
      </c>
      <c r="AN49" s="68">
        <v>30974</v>
      </c>
      <c r="AO49" s="68">
        <v>30955</v>
      </c>
      <c r="AP49" s="68">
        <v>31209</v>
      </c>
      <c r="AQ49" s="68">
        <v>30063</v>
      </c>
      <c r="AR49" s="68">
        <v>30129</v>
      </c>
      <c r="AS49" s="68">
        <v>28982</v>
      </c>
      <c r="AT49" s="68">
        <v>30363</v>
      </c>
      <c r="AU49" s="68">
        <v>30086</v>
      </c>
      <c r="AV49" s="68">
        <v>29398</v>
      </c>
      <c r="AW49" s="68">
        <v>30755</v>
      </c>
      <c r="AX49" s="68">
        <v>32250</v>
      </c>
      <c r="AY49" s="68">
        <v>32414</v>
      </c>
      <c r="AZ49" s="68">
        <v>3900</v>
      </c>
      <c r="BA49" s="68">
        <v>34160</v>
      </c>
      <c r="BB49" s="68">
        <v>34561</v>
      </c>
      <c r="BC49" s="68">
        <v>34767</v>
      </c>
      <c r="BD49" s="68">
        <v>34273</v>
      </c>
      <c r="BE49" s="68">
        <v>34831</v>
      </c>
      <c r="BF49" s="68">
        <v>35350</v>
      </c>
      <c r="BG49" s="68">
        <v>35324</v>
      </c>
      <c r="BH49" s="68">
        <v>34546</v>
      </c>
      <c r="BI49" s="68">
        <v>34972</v>
      </c>
      <c r="BJ49" s="68">
        <v>13198</v>
      </c>
      <c r="BK49" s="68">
        <v>13588</v>
      </c>
      <c r="BL49" s="68">
        <v>13742</v>
      </c>
      <c r="BM49" s="68">
        <v>14196</v>
      </c>
      <c r="BN49" s="68">
        <v>14455</v>
      </c>
      <c r="BO49" s="68">
        <v>14343</v>
      </c>
      <c r="BP49" s="68">
        <v>14743</v>
      </c>
      <c r="BQ49" s="68">
        <v>15061</v>
      </c>
      <c r="BR49" s="68">
        <v>15321</v>
      </c>
      <c r="BS49" s="68">
        <v>15363</v>
      </c>
      <c r="BT49" s="32">
        <v>15620</v>
      </c>
      <c r="BU49" s="32">
        <v>15626</v>
      </c>
      <c r="BV49" s="32">
        <v>16243</v>
      </c>
      <c r="BW49" s="32">
        <f>+BW21</f>
        <v>17220</v>
      </c>
      <c r="BX49" s="32">
        <f>+BX21</f>
        <v>17250</v>
      </c>
      <c r="BY49" s="32">
        <f>+BY21</f>
        <v>17077</v>
      </c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</row>
    <row r="50" spans="1:94" s="4" customFormat="1" ht="15.75" x14ac:dyDescent="0.25">
      <c r="A50" s="69" t="s">
        <v>86</v>
      </c>
      <c r="B50" s="66"/>
      <c r="C50" s="66"/>
      <c r="D50" s="66">
        <v>176212</v>
      </c>
      <c r="E50" s="66">
        <v>179846</v>
      </c>
      <c r="F50" s="66">
        <v>182814</v>
      </c>
      <c r="G50" s="66">
        <v>186228</v>
      </c>
      <c r="H50" s="66">
        <v>181303</v>
      </c>
      <c r="I50" s="66">
        <v>184879</v>
      </c>
      <c r="J50" s="66">
        <v>184766</v>
      </c>
      <c r="K50" s="66">
        <v>184319</v>
      </c>
      <c r="L50" s="66">
        <v>185149</v>
      </c>
      <c r="M50" s="66">
        <v>185453</v>
      </c>
      <c r="N50" s="66">
        <v>189533</v>
      </c>
      <c r="O50" s="66">
        <v>190035</v>
      </c>
      <c r="P50" s="66">
        <v>192328</v>
      </c>
      <c r="Q50" s="66">
        <v>185160</v>
      </c>
      <c r="R50" s="66">
        <v>168356</v>
      </c>
      <c r="S50" s="66">
        <v>181568</v>
      </c>
      <c r="T50" s="66">
        <v>185817</v>
      </c>
      <c r="U50" s="66">
        <v>188260</v>
      </c>
      <c r="V50" s="66">
        <v>194097</v>
      </c>
      <c r="W50" s="66">
        <v>196938</v>
      </c>
      <c r="X50" s="66">
        <v>196420</v>
      </c>
      <c r="Y50" s="66">
        <v>192963</v>
      </c>
      <c r="Z50" s="66">
        <v>205243</v>
      </c>
      <c r="AA50" s="66">
        <v>239950</v>
      </c>
      <c r="AB50" s="66">
        <v>239083</v>
      </c>
      <c r="AC50" s="66">
        <v>243500</v>
      </c>
      <c r="AD50" s="66">
        <v>248474</v>
      </c>
      <c r="AE50" s="66">
        <v>253097</v>
      </c>
      <c r="AF50" s="66">
        <v>256143</v>
      </c>
      <c r="AG50" s="66">
        <v>262006</v>
      </c>
      <c r="AH50" s="66">
        <v>265158</v>
      </c>
      <c r="AI50" s="66">
        <v>271194</v>
      </c>
      <c r="AJ50" s="66">
        <v>265214</v>
      </c>
      <c r="AK50" s="66">
        <v>271099</v>
      </c>
      <c r="AL50" s="66">
        <v>269858</v>
      </c>
      <c r="AM50" s="64">
        <v>277141</v>
      </c>
      <c r="AN50" s="66">
        <v>270691</v>
      </c>
      <c r="AO50" s="66">
        <v>267703</v>
      </c>
      <c r="AP50" s="66">
        <v>268328</v>
      </c>
      <c r="AQ50" s="66">
        <v>257414</v>
      </c>
      <c r="AR50" s="66">
        <v>255771</v>
      </c>
      <c r="AS50" s="66">
        <v>242083</v>
      </c>
      <c r="AT50" s="66">
        <v>252888</v>
      </c>
      <c r="AU50" s="66">
        <v>247221</v>
      </c>
      <c r="AV50" s="66">
        <v>238105</v>
      </c>
      <c r="AW50" s="66">
        <v>245704</v>
      </c>
      <c r="AX50" s="66">
        <v>256706</v>
      </c>
      <c r="AY50" s="64">
        <v>249409</v>
      </c>
      <c r="AZ50" s="64">
        <v>259488</v>
      </c>
      <c r="BA50" s="64">
        <v>257972</v>
      </c>
      <c r="BB50" s="64">
        <v>260448</v>
      </c>
      <c r="BC50" s="64">
        <v>263032</v>
      </c>
      <c r="BD50" s="64">
        <v>256634</v>
      </c>
      <c r="BE50" s="64">
        <v>261106</v>
      </c>
      <c r="BF50" s="64">
        <v>263867</v>
      </c>
      <c r="BG50" s="64">
        <v>261748</v>
      </c>
      <c r="BH50" s="64">
        <v>253355</v>
      </c>
      <c r="BI50" s="64">
        <f>+BI48+BI49</f>
        <v>250319</v>
      </c>
      <c r="BJ50" s="64">
        <f>+BJ48+BJ49</f>
        <v>234936</v>
      </c>
      <c r="BK50" s="64">
        <f>+BK48+BK49</f>
        <v>240170</v>
      </c>
      <c r="BL50" s="64">
        <v>241185</v>
      </c>
      <c r="BM50" s="64">
        <v>247519</v>
      </c>
      <c r="BN50" s="64">
        <v>252189</v>
      </c>
      <c r="BO50" s="64">
        <v>246711</v>
      </c>
      <c r="BP50" s="64">
        <f>+BP48+BP49</f>
        <v>251125</v>
      </c>
      <c r="BQ50" s="64">
        <f>+BQ48+BQ49</f>
        <v>252442</v>
      </c>
      <c r="BR50" s="64">
        <v>260101</v>
      </c>
      <c r="BS50" s="64">
        <v>260369</v>
      </c>
      <c r="BT50" s="30">
        <v>264914</v>
      </c>
      <c r="BU50" s="30">
        <v>264766</v>
      </c>
      <c r="BV50" s="30">
        <v>273364</v>
      </c>
      <c r="BW50" s="30">
        <v>270367</v>
      </c>
      <c r="BX50" s="30">
        <f>BX48+BX49</f>
        <v>278066</v>
      </c>
      <c r="BY50" s="30">
        <f>BY48+BY49</f>
        <v>278189</v>
      </c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</row>
    <row r="51" spans="1:94" s="13" customFormat="1" ht="15.75" x14ac:dyDescent="0.25">
      <c r="A51" s="78" t="s">
        <v>87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L51" s="79"/>
      <c r="AM51" s="80"/>
      <c r="AN51" s="81">
        <v>243258</v>
      </c>
      <c r="AO51" s="81">
        <v>240678</v>
      </c>
      <c r="AP51" s="81">
        <v>241224</v>
      </c>
      <c r="AQ51" s="81">
        <v>231395</v>
      </c>
      <c r="AR51" s="81">
        <v>230018</v>
      </c>
      <c r="AS51" s="81">
        <v>217693</v>
      </c>
      <c r="AT51" s="81">
        <v>227479</v>
      </c>
      <c r="AU51" s="81">
        <v>222301</v>
      </c>
      <c r="AV51" s="81">
        <v>214103</v>
      </c>
      <c r="AW51" s="81">
        <v>220837</v>
      </c>
      <c r="AX51" s="81">
        <v>230795</v>
      </c>
      <c r="AY51" s="82">
        <v>224242</v>
      </c>
      <c r="AZ51" s="82">
        <v>233213</v>
      </c>
      <c r="BA51" s="82">
        <v>231868</v>
      </c>
      <c r="BB51" s="82">
        <v>234087</v>
      </c>
      <c r="BC51" s="82">
        <v>236461</v>
      </c>
      <c r="BD51" s="82">
        <v>230595</v>
      </c>
      <c r="BE51" s="81">
        <v>234665</v>
      </c>
      <c r="BF51" s="81">
        <v>237029</v>
      </c>
      <c r="BG51" s="81">
        <v>235031</v>
      </c>
      <c r="BH51" s="81">
        <v>227448</v>
      </c>
      <c r="BI51" s="81">
        <v>224436</v>
      </c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36"/>
      <c r="BU51" s="36"/>
      <c r="BV51" s="36"/>
      <c r="BW51" s="104"/>
      <c r="BX51" s="104"/>
      <c r="BY51" s="104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</row>
    <row r="52" spans="1:94" ht="15.75" x14ac:dyDescent="0.25">
      <c r="A52" s="84" t="s">
        <v>88</v>
      </c>
      <c r="C52" t="s">
        <v>53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85"/>
      <c r="AK52" s="85"/>
      <c r="AL52" s="85"/>
      <c r="AM52" s="86"/>
      <c r="AN52" s="85"/>
      <c r="AO52" s="85"/>
      <c r="AP52" s="85"/>
      <c r="AQ52" s="85"/>
      <c r="AR52" s="85"/>
      <c r="AS52" s="85"/>
      <c r="AT52" s="85"/>
      <c r="AU52" s="85"/>
      <c r="AV52" s="87"/>
      <c r="AW52" s="87"/>
      <c r="AX52" s="87"/>
      <c r="AY52" s="88"/>
      <c r="AZ52" s="88"/>
      <c r="BA52" s="88"/>
      <c r="BB52" s="88"/>
      <c r="BC52" s="88"/>
      <c r="BD52" s="88"/>
      <c r="BE52" s="8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85"/>
      <c r="BR52" s="85"/>
      <c r="BS52" s="85"/>
      <c r="BT52" s="38"/>
      <c r="BU52" s="38"/>
      <c r="BV52" s="38"/>
      <c r="BW52" s="38"/>
      <c r="BX52" s="38"/>
      <c r="BY52" s="38"/>
    </row>
    <row r="53" spans="1:94" x14ac:dyDescent="0.25">
      <c r="A53" s="89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L53" s="55"/>
      <c r="BM53" s="55"/>
      <c r="BN53" s="55"/>
      <c r="BO53" s="55"/>
      <c r="BP53" s="55"/>
      <c r="BQ53" s="55"/>
      <c r="BR53" s="55"/>
      <c r="BS53" s="55"/>
      <c r="BT53" s="28"/>
      <c r="BU53" s="28"/>
      <c r="BV53" s="28"/>
      <c r="BW53" s="28"/>
      <c r="BX53" s="28"/>
      <c r="BY53" s="28"/>
    </row>
    <row r="54" spans="1:94" x14ac:dyDescent="0.25"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N54" s="55"/>
      <c r="AO54" s="55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85"/>
      <c r="BL54" s="56"/>
      <c r="BM54" s="56"/>
      <c r="BN54" s="56"/>
      <c r="BO54" s="56"/>
      <c r="BP54" s="56"/>
      <c r="BQ54" s="56"/>
      <c r="BR54" s="56"/>
      <c r="BS54" s="56"/>
      <c r="BT54" s="29"/>
      <c r="BU54" s="29"/>
      <c r="BV54" s="29"/>
      <c r="BW54" s="29"/>
      <c r="BX54" s="29"/>
      <c r="BY54" s="29"/>
    </row>
    <row r="67" spans="3:77" x14ac:dyDescent="0.25">
      <c r="C67" t="s">
        <v>91</v>
      </c>
      <c r="D67" t="s">
        <v>91</v>
      </c>
      <c r="E67" t="s">
        <v>91</v>
      </c>
      <c r="F67" t="s">
        <v>91</v>
      </c>
      <c r="G67" t="s">
        <v>91</v>
      </c>
      <c r="H67" t="s">
        <v>91</v>
      </c>
      <c r="I67" t="s">
        <v>91</v>
      </c>
      <c r="J67" t="s">
        <v>91</v>
      </c>
      <c r="K67" t="s">
        <v>91</v>
      </c>
      <c r="L67" t="s">
        <v>91</v>
      </c>
      <c r="M67" t="s">
        <v>91</v>
      </c>
      <c r="N67" t="s">
        <v>91</v>
      </c>
      <c r="O67" t="s">
        <v>91</v>
      </c>
      <c r="P67" t="s">
        <v>91</v>
      </c>
      <c r="Q67" t="s">
        <v>91</v>
      </c>
      <c r="R67" t="s">
        <v>91</v>
      </c>
      <c r="S67" t="s">
        <v>91</v>
      </c>
      <c r="T67" t="s">
        <v>91</v>
      </c>
      <c r="U67" t="s">
        <v>91</v>
      </c>
      <c r="V67" t="s">
        <v>91</v>
      </c>
      <c r="W67" t="s">
        <v>91</v>
      </c>
      <c r="X67" t="s">
        <v>91</v>
      </c>
      <c r="Y67" t="s">
        <v>91</v>
      </c>
      <c r="Z67" t="s">
        <v>91</v>
      </c>
      <c r="AA67" t="s">
        <v>91</v>
      </c>
      <c r="AB67" t="s">
        <v>91</v>
      </c>
      <c r="AC67" t="s">
        <v>91</v>
      </c>
      <c r="AD67" t="s">
        <v>91</v>
      </c>
      <c r="AE67" t="s">
        <v>91</v>
      </c>
      <c r="AF67" t="s">
        <v>91</v>
      </c>
      <c r="AG67" t="s">
        <v>91</v>
      </c>
      <c r="AH67" t="s">
        <v>91</v>
      </c>
      <c r="AI67" t="s">
        <v>91</v>
      </c>
      <c r="AJ67" t="s">
        <v>91</v>
      </c>
      <c r="AK67" t="s">
        <v>91</v>
      </c>
      <c r="AL67" t="s">
        <v>91</v>
      </c>
      <c r="AM67" t="s">
        <v>91</v>
      </c>
      <c r="AN67" t="s">
        <v>91</v>
      </c>
      <c r="AO67" t="s">
        <v>91</v>
      </c>
      <c r="AP67" t="s">
        <v>91</v>
      </c>
      <c r="AQ67" t="s">
        <v>91</v>
      </c>
      <c r="AR67" t="s">
        <v>91</v>
      </c>
      <c r="AS67" t="s">
        <v>91</v>
      </c>
      <c r="AT67" t="s">
        <v>91</v>
      </c>
      <c r="AU67" t="s">
        <v>91</v>
      </c>
      <c r="AV67" t="s">
        <v>91</v>
      </c>
      <c r="AW67" t="s">
        <v>91</v>
      </c>
      <c r="AX67" t="s">
        <v>91</v>
      </c>
      <c r="AY67" t="s">
        <v>91</v>
      </c>
      <c r="AZ67" t="s">
        <v>91</v>
      </c>
    </row>
    <row r="68" spans="3:77" x14ac:dyDescent="0.25">
      <c r="C68" t="s">
        <v>92</v>
      </c>
      <c r="D68" t="s">
        <v>92</v>
      </c>
      <c r="E68" t="s">
        <v>92</v>
      </c>
      <c r="F68" t="s">
        <v>92</v>
      </c>
      <c r="G68" t="s">
        <v>92</v>
      </c>
      <c r="H68" t="s">
        <v>92</v>
      </c>
      <c r="I68" t="s">
        <v>92</v>
      </c>
      <c r="J68" t="s">
        <v>92</v>
      </c>
      <c r="K68" t="s">
        <v>92</v>
      </c>
      <c r="L68" t="s">
        <v>92</v>
      </c>
      <c r="M68" t="s">
        <v>92</v>
      </c>
      <c r="N68" t="s">
        <v>92</v>
      </c>
      <c r="O68" t="s">
        <v>92</v>
      </c>
      <c r="P68" t="s">
        <v>92</v>
      </c>
      <c r="Q68" t="s">
        <v>92</v>
      </c>
      <c r="R68" t="s">
        <v>92</v>
      </c>
      <c r="S68" t="s">
        <v>92</v>
      </c>
      <c r="T68" t="s">
        <v>92</v>
      </c>
      <c r="U68" t="s">
        <v>92</v>
      </c>
      <c r="V68" t="s">
        <v>92</v>
      </c>
      <c r="W68" t="s">
        <v>92</v>
      </c>
      <c r="X68" t="s">
        <v>92</v>
      </c>
      <c r="Y68" t="s">
        <v>92</v>
      </c>
      <c r="Z68" t="s">
        <v>92</v>
      </c>
      <c r="AA68" t="s">
        <v>92</v>
      </c>
      <c r="AB68" t="s">
        <v>92</v>
      </c>
      <c r="AC68" t="s">
        <v>92</v>
      </c>
      <c r="AD68" t="s">
        <v>92</v>
      </c>
      <c r="AE68" t="s">
        <v>92</v>
      </c>
      <c r="AF68" t="s">
        <v>92</v>
      </c>
      <c r="AG68" t="s">
        <v>92</v>
      </c>
      <c r="AH68" t="s">
        <v>92</v>
      </c>
      <c r="AI68" t="s">
        <v>92</v>
      </c>
      <c r="AJ68" t="s">
        <v>92</v>
      </c>
      <c r="AK68" t="s">
        <v>92</v>
      </c>
      <c r="AL68" t="s">
        <v>92</v>
      </c>
      <c r="AM68" t="s">
        <v>92</v>
      </c>
      <c r="AN68" t="s">
        <v>92</v>
      </c>
      <c r="AO68" t="s">
        <v>92</v>
      </c>
      <c r="AP68" t="s">
        <v>92</v>
      </c>
      <c r="AQ68" t="s">
        <v>92</v>
      </c>
      <c r="AR68" t="s">
        <v>92</v>
      </c>
      <c r="AS68" t="s">
        <v>92</v>
      </c>
      <c r="AT68" t="s">
        <v>92</v>
      </c>
      <c r="AU68" t="s">
        <v>92</v>
      </c>
      <c r="AV68" t="s">
        <v>92</v>
      </c>
      <c r="AW68" t="s">
        <v>92</v>
      </c>
      <c r="AX68" t="s">
        <v>92</v>
      </c>
      <c r="AY68" t="s">
        <v>92</v>
      </c>
      <c r="AZ68" t="s">
        <v>92</v>
      </c>
    </row>
    <row r="79" spans="3:77" x14ac:dyDescent="0.25">
      <c r="BF79" s="90"/>
      <c r="BR79" s="90"/>
      <c r="BS79" s="90"/>
      <c r="BT79" s="39"/>
      <c r="BU79" s="39"/>
      <c r="BV79" s="39"/>
      <c r="BW79" s="39"/>
      <c r="BX79" s="39"/>
      <c r="BY79" s="39"/>
    </row>
    <row r="83" spans="75:75" x14ac:dyDescent="0.25">
      <c r="BW83" s="17">
        <v>0</v>
      </c>
    </row>
  </sheetData>
  <sheetProtection formatCells="0" formatColumns="0" formatRows="0"/>
  <phoneticPr fontId="5" type="noConversion"/>
  <pageMargins left="0.70866141732283472" right="0.70866141732283472" top="0.74803149606299213" bottom="0.74803149606299213" header="0.31496062992125984" footer="0.31496062992125984"/>
  <pageSetup scale="28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  <Topic xmlns="c092b70f-b682-4243-8cc0-f71ab3fc8b75" xsi:nil="true"/>
    <SharedWithUsers xmlns="6d8752d5-87d6-489d-8020-cef32512f917">
      <UserInfo>
        <DisplayName>Jamieson, Brianne</DisplayName>
        <AccountId>148</AccountId>
        <AccountType/>
      </UserInfo>
      <UserInfo>
        <DisplayName>McDonald, Michelle</DisplayName>
        <AccountId>149</AccountId>
        <AccountType/>
      </UserInfo>
      <UserInfo>
        <DisplayName>Hargreaves, Jodi</DisplayName>
        <AccountId>13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6" ma:contentTypeDescription="Create a new document." ma:contentTypeScope="" ma:versionID="02e635d89c1b843ba1a44694586c1b4f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49a077b8b92ff78fa92007cbd2649556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FileDate"/>
                <xsd:element ref="ns2:Topic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Sign-off status" ma:internalName="Sign_x002d_off_x0020_status" ma:readOnly="false">
      <xsd:simpleType>
        <xsd:restriction base="dms:Text"/>
      </xsd:simpleType>
    </xsd:element>
    <xsd:element name="FileDate" ma:index="4" ma:displayName="FileDate" ma:format="DateOnly" ma:internalName="FileDate" ma:readOnly="false">
      <xsd:simpleType>
        <xsd:restriction base="dms:DateTime"/>
      </xsd:simpleType>
    </xsd:element>
    <xsd:element name="Topic" ma:index="8" nillable="true" ma:displayName="Topic" ma:format="Dropdown" ma:internalName="Topic" ma:readOnly="false">
      <xsd:simpleType>
        <xsd:union memberTypes="dms:Text">
          <xsd:simpleType>
            <xsd:restriction base="dms:Choice">
              <xsd:enumeration value="Board Reporting"/>
              <xsd:enumeration value="Press Release"/>
              <xsd:enumeration value="AUM&amp;A Trending"/>
              <xsd:enumeration value="Daily"/>
              <xsd:enumeration value="MD&amp;A"/>
              <xsd:enumeration value="Shared"/>
              <xsd:enumeration value="Reference"/>
              <xsd:enumeration value="Projects"/>
            </xsd:restriction>
          </xsd:simpleType>
        </xsd:union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b2b41bf0-099e-4c81-a719-f20c498a629f}" ma:internalName="TaxCatchAll" ma:readOnly="false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56A266-4006-487B-8056-CCFF143F0ACD}">
  <ds:schemaRefs>
    <ds:schemaRef ds:uri="http://purl.org/dc/terms/"/>
    <ds:schemaRef ds:uri="http://purl.org/dc/dcmitype/"/>
    <ds:schemaRef ds:uri="http://schemas.microsoft.com/office/2006/metadata/properties"/>
    <ds:schemaRef ds:uri="c092b70f-b682-4243-8cc0-f71ab3fc8b75"/>
    <ds:schemaRef ds:uri="http://schemas.microsoft.com/office/2006/documentManagement/types"/>
    <ds:schemaRef ds:uri="6d8752d5-87d6-489d-8020-cef32512f91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37430F8-7158-4718-B927-488AC9B85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2025-03-05T01:35:37Z</cp:lastPrinted>
  <dcterms:created xsi:type="dcterms:W3CDTF">2021-01-07T20:52:11Z</dcterms:created>
  <dcterms:modified xsi:type="dcterms:W3CDTF">2025-03-05T04:34:51Z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